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1 BEVOELKERUNG\BEVNAT\Indikatoren\"/>
    </mc:Choice>
  </mc:AlternateContent>
  <xr:revisionPtr revIDLastSave="0" documentId="13_ncr:1_{B40C04A7-62A7-4969-AC29-F9913A33AE05}" xr6:coauthVersionLast="47" xr6:coauthVersionMax="47" xr10:uidLastSave="{00000000-0000-0000-0000-000000000000}"/>
  <workbookProtection lockStructure="1"/>
  <bookViews>
    <workbookView xWindow="28680" yWindow="-120" windowWidth="29040" windowHeight="17520" xr2:uid="{00000000-000D-0000-FFFF-FFFF00000000}"/>
  </bookViews>
  <sheets>
    <sheet name="Heiraten und Heiratshäufigkeit" sheetId="1" r:id="rId1"/>
    <sheet name="Uebersetzungen"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28" i="1"/>
  <c r="A22" i="1"/>
  <c r="A16" i="1"/>
  <c r="A42" i="1"/>
  <c r="A41" i="1"/>
  <c r="A39" i="1"/>
  <c r="A37" i="1"/>
  <c r="A36" i="1"/>
  <c r="A31" i="1"/>
  <c r="A30" i="1"/>
  <c r="A25" i="1"/>
  <c r="A24" i="1"/>
  <c r="A19" i="1"/>
  <c r="A18" i="1"/>
  <c r="A13" i="1"/>
  <c r="A12" i="1"/>
  <c r="A10" i="1"/>
  <c r="A9" i="1"/>
  <c r="A7" i="1"/>
</calcChain>
</file>

<file path=xl/sharedStrings.xml><?xml version="1.0" encoding="utf-8"?>
<sst xmlns="http://schemas.openxmlformats.org/spreadsheetml/2006/main" count="64" uniqueCount="62">
  <si>
    <t>Graubünden</t>
  </si>
  <si>
    <t>Schweiz</t>
  </si>
  <si>
    <t>Tabelle</t>
  </si>
  <si>
    <t>Code</t>
  </si>
  <si>
    <t>DE</t>
  </si>
  <si>
    <t>RM</t>
  </si>
  <si>
    <t>IT</t>
  </si>
  <si>
    <t>Sprache</t>
  </si>
  <si>
    <t>&lt;Fachbereich&gt;</t>
  </si>
  <si>
    <t>Daten &amp; Statistik</t>
  </si>
  <si>
    <t>Datas &amp; Statistica</t>
  </si>
  <si>
    <t>Dati &amp; Statistica</t>
  </si>
  <si>
    <t>T1</t>
  </si>
  <si>
    <t>&lt;Titel&gt;</t>
  </si>
  <si>
    <t>&lt;UTitel&gt;</t>
  </si>
  <si>
    <t>T1-2</t>
  </si>
  <si>
    <t>&lt;Zeilentitel_1&gt;</t>
  </si>
  <si>
    <t>&lt;Zeilentitel_2&gt;</t>
  </si>
  <si>
    <t>&lt;Zeilentitel_3&gt;</t>
  </si>
  <si>
    <t>&lt;Zeilentitel_4&gt;</t>
  </si>
  <si>
    <t>&lt;Zeilentitel_5&gt;</t>
  </si>
  <si>
    <t>&lt;Zeilentitel_6&gt;</t>
  </si>
  <si>
    <t>&lt;Zeilentitel_7&gt;</t>
  </si>
  <si>
    <t>Grischun</t>
  </si>
  <si>
    <t>Grigioni</t>
  </si>
  <si>
    <t>&lt;Legende_1&gt;</t>
  </si>
  <si>
    <t>&lt;Legende_2&gt;</t>
  </si>
  <si>
    <t>&lt;Legende_3&gt;</t>
  </si>
  <si>
    <t>&lt;Legende_4&gt;</t>
  </si>
  <si>
    <t>&lt;Quelle_1&gt;</t>
  </si>
  <si>
    <t>&lt;Aktualisierung&gt;</t>
  </si>
  <si>
    <t>&lt;ZeilenTitel_1.1&gt;</t>
  </si>
  <si>
    <t>Quelle: BFS (BEVNAT, ESPOP, STATPOP)</t>
  </si>
  <si>
    <t>Funtauna: UST (BEVNAT, ESPOP, STATPOP)</t>
  </si>
  <si>
    <t>Fonte: UST (BEVNAT, ESPOP, STATPOP)</t>
  </si>
  <si>
    <t>Svizzera</t>
  </si>
  <si>
    <t>Svizra</t>
  </si>
  <si>
    <t>&lt;ZeilenTitel_1.2&gt;</t>
  </si>
  <si>
    <t>Matrimoni e frequenza dei matrimoni - indicatori dal 1981</t>
  </si>
  <si>
    <t>Maridaglias e frequenza da maridaglias - indicaturs dapi l'onn 1981</t>
  </si>
  <si>
    <t>Heiraten und Heiratshäufigkeit - Indikatoren seit 1981</t>
  </si>
  <si>
    <t>Rohe Heiratsziffer (Heiraten je 1000 Einwohner)</t>
  </si>
  <si>
    <t>Zusammengefasste Erstheiratsziffer*, Männer</t>
  </si>
  <si>
    <t>Zusammengefasste Erstheiratsziffer*, Frauen</t>
  </si>
  <si>
    <t>Durchschnittsalter bei der Erstheirat, Männer</t>
  </si>
  <si>
    <t>Durchschnittsalter bei der Erstheirat, Frauen</t>
  </si>
  <si>
    <t>*Durchschnittlicher Prozentanteil der ledigen Personen, die im Laufe der Zeit vor dem Erreichen des 50. Altersjahres zum ersten Mal heiraten werden, wenn das altersspezifische Heiratsverhalten in einem bestimmten Kalenderjahr zukünftig nicht mehr ändern würde.</t>
  </si>
  <si>
    <t>Vegliadetgna media tar l'emprima maridaglia, umens</t>
  </si>
  <si>
    <t>Vegliadetgna media tar l'emprima maridaglia, dunnas</t>
  </si>
  <si>
    <t>Cifra brutta da maridaglias (lètgs mintgamai 1000 abitantas ed abitants)</t>
  </si>
  <si>
    <t>Resumaziun da la cifra dal'emprima maridaglia*, umens</t>
  </si>
  <si>
    <t>Resumaziun da la cifra dal'emprima maridaglia*, dunnas</t>
  </si>
  <si>
    <t>Tasso lordo di matrimoni (matrimoni per 1000 abitanti)</t>
  </si>
  <si>
    <t>Età media al primo matrimonio, uomini</t>
  </si>
  <si>
    <t>Età media al primo matrimonio, donne</t>
  </si>
  <si>
    <t>Cifra riassuntiva dei primi matrimoni*, uomini</t>
  </si>
  <si>
    <t>Cifra riassuntiva dei primi matrimoni*, donne</t>
  </si>
  <si>
    <t>* Percentuale media di persone non sposate che si sposeranno per la prima volta nel periodo che precede i 50 anni, se il comportamento matrimoniale specifico per età non cambierà più in un determinato anno civile.</t>
  </si>
  <si>
    <t>*La part procentuala media da las persunas nubilas che maridan per l'emprima giada en il decurs dal temp avant ch'ellas han cuntanschì il 50avel onn da vegliadetgna, sch'il cumportament da maridar tenor vegliadetgna na sa midass en il futur betg pli durant in onn chalendar determinà.</t>
  </si>
  <si>
    <t>Letztmals aktualisiert am: 25.09.2025</t>
  </si>
  <si>
    <t>Ultima actualisaziun: 25.09.2025</t>
  </si>
  <si>
    <t>Ulimo aggiornamento: 25.09.2025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</si>
</sst>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 ###\ ##0\ ;\-\ ;@\ "/>
  </numFmts>
  <fonts count="15" x14ac:knownFonts="1">
    <font>
      <sz val="10"/>
      <name val="Arial"/>
    </font>
    <font>
      <sz val="10"/>
      <color indexed="8"/>
      <name val="Arial"/>
      <family val="2"/>
    </font>
    <font>
      <sz val="10"/>
      <name val="Arial"/>
      <family val="2"/>
    </font>
    <font>
      <b/>
      <sz val="12"/>
      <name val="Arial"/>
      <family val="2"/>
    </font>
    <font>
      <sz val="12"/>
      <name val="Arial"/>
      <family val="2"/>
    </font>
    <font>
      <sz val="12"/>
      <name val="Times New Roman"/>
      <family val="1"/>
    </font>
    <font>
      <sz val="8"/>
      <name val="Arial"/>
      <family val="2"/>
    </font>
    <font>
      <sz val="10"/>
      <color theme="1"/>
      <name val="Arial"/>
      <family val="2"/>
    </font>
    <font>
      <b/>
      <sz val="10"/>
      <color theme="1"/>
      <name val="Arial"/>
      <family val="2"/>
    </font>
    <font>
      <sz val="10"/>
      <color rgb="FFFF0000"/>
      <name val="Arial"/>
      <family val="2"/>
    </font>
    <font>
      <b/>
      <sz val="10"/>
      <color theme="0"/>
      <name val="Arial"/>
      <family val="2"/>
    </font>
    <font>
      <sz val="14"/>
      <color rgb="FFFF0000"/>
      <name val="Arial"/>
      <family val="2"/>
    </font>
    <font>
      <b/>
      <sz val="10"/>
      <color rgb="FFFF0000"/>
      <name val="Arial"/>
      <family val="2"/>
    </font>
    <font>
      <sz val="8"/>
      <color rgb="FF000000"/>
      <name val="Segoe UI"/>
      <family val="2"/>
    </font>
    <font>
      <b/>
      <i/>
      <sz val="10"/>
      <color rgb="FF0070C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3">
    <xf numFmtId="0" fontId="0" fillId="0" borderId="0"/>
    <xf numFmtId="0" fontId="5" fillId="0" borderId="0"/>
    <xf numFmtId="0" fontId="2" fillId="0" borderId="0"/>
  </cellStyleXfs>
  <cellXfs count="50">
    <xf numFmtId="0" fontId="0" fillId="0" borderId="0" xfId="0"/>
    <xf numFmtId="0" fontId="2" fillId="3" borderId="0" xfId="0" applyFont="1" applyFill="1"/>
    <xf numFmtId="0" fontId="3" fillId="3" borderId="0" xfId="0" applyFont="1" applyFill="1"/>
    <xf numFmtId="0" fontId="2" fillId="3" borderId="0" xfId="0" applyFont="1" applyFill="1" applyBorder="1"/>
    <xf numFmtId="0" fontId="4" fillId="3" borderId="0" xfId="0" applyFont="1" applyFill="1" applyBorder="1"/>
    <xf numFmtId="0" fontId="4" fillId="3" borderId="0" xfId="0" applyFont="1" applyFill="1" applyBorder="1" applyAlignment="1">
      <alignment vertical="top" wrapText="1"/>
    </xf>
    <xf numFmtId="165" fontId="6" fillId="2" borderId="0" xfId="0" applyNumberFormat="1" applyFont="1" applyFill="1" applyAlignment="1">
      <alignment horizontal="right"/>
    </xf>
    <xf numFmtId="0" fontId="2" fillId="2" borderId="1" xfId="0" applyFont="1" applyFill="1" applyBorder="1" applyAlignment="1">
      <alignment horizontal="right" vertical="center" wrapText="1"/>
    </xf>
    <xf numFmtId="164" fontId="2" fillId="4" borderId="2" xfId="0" applyNumberFormat="1" applyFont="1" applyFill="1" applyBorder="1" applyAlignment="1">
      <alignment vertical="top" wrapText="1"/>
    </xf>
    <xf numFmtId="164" fontId="2" fillId="4" borderId="3" xfId="0" applyNumberFormat="1" applyFont="1" applyFill="1" applyBorder="1" applyAlignment="1">
      <alignment vertical="top" wrapText="1"/>
    </xf>
    <xf numFmtId="164" fontId="2" fillId="4" borderId="3" xfId="0" applyNumberFormat="1" applyFont="1" applyFill="1" applyBorder="1"/>
    <xf numFmtId="164" fontId="2" fillId="4" borderId="4" xfId="0" applyNumberFormat="1" applyFont="1" applyFill="1" applyBorder="1"/>
    <xf numFmtId="164" fontId="2" fillId="3" borderId="5" xfId="0" applyNumberFormat="1" applyFont="1" applyFill="1" applyBorder="1" applyAlignment="1">
      <alignment vertical="top" wrapText="1"/>
    </xf>
    <xf numFmtId="164" fontId="2" fillId="3" borderId="6" xfId="0" applyNumberFormat="1" applyFont="1" applyFill="1" applyBorder="1" applyAlignment="1">
      <alignment vertical="top" wrapText="1"/>
    </xf>
    <xf numFmtId="164" fontId="2" fillId="3" borderId="6" xfId="0" applyNumberFormat="1" applyFont="1" applyFill="1" applyBorder="1"/>
    <xf numFmtId="164" fontId="2" fillId="3" borderId="7" xfId="0" applyNumberFormat="1" applyFont="1" applyFill="1" applyBorder="1"/>
    <xf numFmtId="164" fontId="2" fillId="4" borderId="2" xfId="0" applyNumberFormat="1" applyFont="1" applyFill="1" applyBorder="1"/>
    <xf numFmtId="164" fontId="2" fillId="4" borderId="2" xfId="0" applyNumberFormat="1" applyFont="1" applyFill="1" applyBorder="1" applyAlignment="1">
      <alignment horizontal="right"/>
    </xf>
    <xf numFmtId="164" fontId="2" fillId="4" borderId="3" xfId="0" applyNumberFormat="1" applyFont="1" applyFill="1" applyBorder="1" applyAlignment="1">
      <alignment horizontal="right"/>
    </xf>
    <xf numFmtId="164" fontId="2" fillId="2" borderId="5" xfId="0" applyNumberFormat="1" applyFont="1" applyFill="1" applyBorder="1" applyAlignment="1">
      <alignment horizontal="right"/>
    </xf>
    <xf numFmtId="164" fontId="2" fillId="2" borderId="6" xfId="0" applyNumberFormat="1" applyFont="1" applyFill="1" applyBorder="1" applyAlignment="1">
      <alignment horizontal="right"/>
    </xf>
    <xf numFmtId="164" fontId="2" fillId="4" borderId="8" xfId="0" applyNumberFormat="1" applyFont="1" applyFill="1" applyBorder="1"/>
    <xf numFmtId="164" fontId="2" fillId="3" borderId="9" xfId="0" applyNumberFormat="1" applyFont="1" applyFill="1" applyBorder="1"/>
    <xf numFmtId="164" fontId="2" fillId="4" borderId="8" xfId="0" applyNumberFormat="1" applyFont="1" applyFill="1" applyBorder="1" applyAlignment="1">
      <alignment horizontal="right"/>
    </xf>
    <xf numFmtId="164" fontId="2" fillId="2" borderId="9" xfId="0" applyNumberFormat="1" applyFont="1" applyFill="1" applyBorder="1" applyAlignment="1">
      <alignment horizontal="right"/>
    </xf>
    <xf numFmtId="0" fontId="2" fillId="2" borderId="10" xfId="0" applyFont="1" applyFill="1" applyBorder="1" applyAlignment="1">
      <alignment horizontal="right" vertical="center" wrapText="1"/>
    </xf>
    <xf numFmtId="0" fontId="10" fillId="5" borderId="0"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0" borderId="0" xfId="0" applyFont="1" applyBorder="1" applyAlignment="1">
      <alignment horizontal="left" vertical="top" wrapText="1"/>
    </xf>
    <xf numFmtId="0" fontId="8" fillId="6" borderId="0" xfId="0" applyFont="1" applyFill="1" applyBorder="1" applyAlignment="1">
      <alignment horizontal="left" vertical="top" wrapText="1"/>
    </xf>
    <xf numFmtId="0" fontId="7" fillId="6" borderId="0" xfId="0" applyFont="1" applyFill="1" applyBorder="1" applyAlignment="1" applyProtection="1">
      <alignment horizontal="left" vertical="top" wrapText="1"/>
      <protection locked="0"/>
    </xf>
    <xf numFmtId="0" fontId="2" fillId="0" borderId="0" xfId="0" applyFont="1" applyBorder="1" applyAlignment="1">
      <alignment horizontal="left" vertical="top" wrapText="1"/>
    </xf>
    <xf numFmtId="0" fontId="7"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Border="1" applyAlignment="1">
      <alignment horizontal="left" vertical="top" wrapText="1"/>
    </xf>
    <xf numFmtId="0" fontId="12" fillId="6" borderId="0"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7" borderId="0" xfId="0" applyFont="1" applyFill="1" applyBorder="1" applyAlignment="1">
      <alignment horizontal="left" vertical="center" wrapText="1"/>
    </xf>
    <xf numFmtId="0" fontId="7" fillId="8" borderId="0" xfId="0" applyFont="1" applyFill="1" applyBorder="1" applyAlignment="1">
      <alignment horizontal="left" vertical="top" wrapText="1"/>
    </xf>
    <xf numFmtId="0" fontId="9" fillId="8" borderId="0" xfId="0" applyFont="1" applyFill="1" applyBorder="1" applyAlignment="1">
      <alignment wrapText="1"/>
    </xf>
    <xf numFmtId="0" fontId="2" fillId="4" borderId="12" xfId="0" applyFont="1" applyFill="1" applyBorder="1" applyAlignment="1">
      <alignment vertical="top" wrapText="1"/>
    </xf>
    <xf numFmtId="0" fontId="2" fillId="3" borderId="13" xfId="0" applyFont="1" applyFill="1" applyBorder="1" applyAlignment="1">
      <alignment vertical="top" wrapText="1"/>
    </xf>
    <xf numFmtId="164" fontId="2" fillId="4" borderId="14" xfId="0" applyNumberFormat="1" applyFont="1" applyFill="1" applyBorder="1"/>
    <xf numFmtId="164" fontId="2" fillId="4" borderId="15" xfId="0" applyNumberFormat="1" applyFont="1" applyFill="1" applyBorder="1"/>
    <xf numFmtId="164" fontId="2" fillId="4" borderId="16" xfId="0" applyNumberFormat="1" applyFont="1" applyFill="1" applyBorder="1"/>
    <xf numFmtId="0" fontId="1" fillId="3" borderId="11" xfId="0" applyFont="1" applyFill="1" applyBorder="1" applyAlignment="1">
      <alignment horizontal="left" vertical="center"/>
    </xf>
    <xf numFmtId="0" fontId="7" fillId="3" borderId="0" xfId="0" applyFont="1" applyFill="1"/>
    <xf numFmtId="0" fontId="14" fillId="2" borderId="0" xfId="1" applyFont="1" applyFill="1" applyBorder="1" applyAlignment="1">
      <alignment horizontal="left" vertical="center" wrapText="1"/>
    </xf>
    <xf numFmtId="0" fontId="3" fillId="3" borderId="0" xfId="0" applyFont="1" applyFill="1" applyBorder="1" applyAlignment="1">
      <alignment horizontal="left" vertical="top" wrapText="1"/>
    </xf>
    <xf numFmtId="0" fontId="11" fillId="3" borderId="0" xfId="0" applyFont="1" applyFill="1" applyBorder="1" applyAlignment="1">
      <alignment horizontal="left" vertical="top" wrapText="1"/>
    </xf>
  </cellXfs>
  <cellStyles count="3">
    <cellStyle name="Normal_Feuil1" xfId="1" xr:uid="{00000000-0005-0000-0000-000000000000}"/>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511175</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542925</xdr:colOff>
      <xdr:row>0</xdr:row>
      <xdr:rowOff>19050</xdr:rowOff>
    </xdr:from>
    <xdr:to>
      <xdr:col>6</xdr:col>
      <xdr:colOff>657839</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400914"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S42"/>
  <sheetViews>
    <sheetView tabSelected="1" workbookViewId="0">
      <pane xSplit="1" topLeftCell="B1" activePane="topRight" state="frozen"/>
      <selection pane="topRight"/>
    </sheetView>
  </sheetViews>
  <sheetFormatPr baseColWidth="10" defaultRowHeight="12.75" x14ac:dyDescent="0.2"/>
  <cols>
    <col min="1" max="1" width="43.140625" style="1" customWidth="1"/>
    <col min="2" max="2" width="11.42578125" style="1"/>
    <col min="3" max="3" width="12.28515625" style="1" customWidth="1"/>
    <col min="4" max="6" width="11.42578125" style="1"/>
    <col min="7" max="7" width="12.28515625" style="1" customWidth="1"/>
    <col min="8" max="8" width="12.140625" style="1" customWidth="1"/>
    <col min="9" max="16384" width="11.42578125" style="1"/>
  </cols>
  <sheetData>
    <row r="2" spans="1:45" ht="15.75" x14ac:dyDescent="0.25">
      <c r="B2" s="2"/>
    </row>
    <row r="3" spans="1:45" ht="15.75" x14ac:dyDescent="0.25">
      <c r="B3" s="2"/>
    </row>
    <row r="4" spans="1:45" ht="15.75" x14ac:dyDescent="0.25">
      <c r="B4" s="2"/>
    </row>
    <row r="5" spans="1:45" s="3" customFormat="1" x14ac:dyDescent="0.2"/>
    <row r="6" spans="1:45" ht="7.5" customHeight="1" x14ac:dyDescent="0.2">
      <c r="A6" s="3"/>
      <c r="B6" s="3"/>
      <c r="C6" s="3"/>
      <c r="D6" s="3"/>
      <c r="E6" s="3"/>
      <c r="F6" s="3"/>
      <c r="G6" s="3"/>
      <c r="H6" s="3"/>
      <c r="I6" s="3"/>
    </row>
    <row r="7" spans="1:45" s="3" customFormat="1" ht="15.75" x14ac:dyDescent="0.2">
      <c r="A7" s="48" t="str">
        <f>VLOOKUP("&lt;Fachbereich&gt;",Uebersetzungen!$B$3:$E$31,Uebersetzungen!$B$2+1,FALSE)</f>
        <v>Daten &amp; Statistik</v>
      </c>
      <c r="B7" s="48"/>
      <c r="C7" s="48"/>
      <c r="D7" s="48"/>
      <c r="E7" s="4"/>
      <c r="F7" s="4"/>
      <c r="G7" s="4"/>
      <c r="H7" s="4"/>
      <c r="I7" s="4"/>
    </row>
    <row r="8" spans="1:45" s="3" customFormat="1" ht="15" x14ac:dyDescent="0.2">
      <c r="A8" s="5"/>
      <c r="B8" s="4"/>
      <c r="C8" s="4"/>
      <c r="D8" s="4"/>
      <c r="E8" s="4"/>
      <c r="F8" s="4"/>
      <c r="G8" s="4"/>
      <c r="H8" s="4"/>
      <c r="I8" s="4"/>
    </row>
    <row r="9" spans="1:45" s="3" customFormat="1" ht="38.25" customHeight="1" x14ac:dyDescent="0.2">
      <c r="A9" s="49" t="str">
        <f>VLOOKUP("&lt;Titel&gt;",Uebersetzungen!$B$3:$E$31,Uebersetzungen!$B$2+1,FALSE)</f>
        <v>Heiraten und Heiratshäufigkeit - Indikatoren seit 1981</v>
      </c>
      <c r="B9" s="49"/>
      <c r="C9" s="49"/>
      <c r="D9" s="49"/>
      <c r="E9" s="49"/>
      <c r="F9" s="49"/>
      <c r="G9" s="49"/>
      <c r="H9" s="4"/>
      <c r="I9" s="4"/>
    </row>
    <row r="10" spans="1:45" s="3" customFormat="1" ht="17.25" customHeight="1" x14ac:dyDescent="0.2">
      <c r="A10" s="47" t="str">
        <f>VLOOKUP("&lt;Zeilentitel_1&gt;",Uebersetzungen!$B$3:$E$331,Uebersetzungen!$B$2+1,FALSE)</f>
        <v>Rohe Heiratsziffer (Heiraten je 1000 Einwohner)</v>
      </c>
    </row>
    <row r="11" spans="1:45" s="3" customFormat="1" x14ac:dyDescent="0.2">
      <c r="A11" s="47"/>
      <c r="B11" s="7">
        <v>1981</v>
      </c>
      <c r="C11" s="7">
        <v>1982</v>
      </c>
      <c r="D11" s="7">
        <v>1983</v>
      </c>
      <c r="E11" s="7">
        <v>1984</v>
      </c>
      <c r="F11" s="7">
        <v>1985</v>
      </c>
      <c r="G11" s="7">
        <v>1986</v>
      </c>
      <c r="H11" s="7">
        <v>1987</v>
      </c>
      <c r="I11" s="7">
        <v>1988</v>
      </c>
      <c r="J11" s="7">
        <v>1989</v>
      </c>
      <c r="K11" s="7">
        <v>1990</v>
      </c>
      <c r="L11" s="7">
        <v>1991</v>
      </c>
      <c r="M11" s="7">
        <v>1992</v>
      </c>
      <c r="N11" s="7">
        <v>1993</v>
      </c>
      <c r="O11" s="7">
        <v>1994</v>
      </c>
      <c r="P11" s="7">
        <v>1995</v>
      </c>
      <c r="Q11" s="7">
        <v>1996</v>
      </c>
      <c r="R11" s="7">
        <v>1997</v>
      </c>
      <c r="S11" s="7">
        <v>1998</v>
      </c>
      <c r="T11" s="7">
        <v>1999</v>
      </c>
      <c r="U11" s="7">
        <v>2000</v>
      </c>
      <c r="V11" s="7">
        <v>2001</v>
      </c>
      <c r="W11" s="7">
        <v>2002</v>
      </c>
      <c r="X11" s="7">
        <v>2003</v>
      </c>
      <c r="Y11" s="7">
        <v>2004</v>
      </c>
      <c r="Z11" s="7">
        <v>2005</v>
      </c>
      <c r="AA11" s="7">
        <v>2006</v>
      </c>
      <c r="AB11" s="7">
        <v>2007</v>
      </c>
      <c r="AC11" s="7">
        <v>2008</v>
      </c>
      <c r="AD11" s="7">
        <v>2009</v>
      </c>
      <c r="AE11" s="7">
        <v>2010</v>
      </c>
      <c r="AF11" s="7">
        <v>2011</v>
      </c>
      <c r="AG11" s="7">
        <v>2012</v>
      </c>
      <c r="AH11" s="25">
        <v>2013</v>
      </c>
      <c r="AI11" s="7">
        <v>2014</v>
      </c>
      <c r="AJ11" s="7">
        <v>2015</v>
      </c>
      <c r="AK11" s="7">
        <v>2016</v>
      </c>
      <c r="AL11" s="7">
        <v>2017</v>
      </c>
      <c r="AM11" s="7">
        <v>2018</v>
      </c>
      <c r="AN11" s="7">
        <v>2019</v>
      </c>
      <c r="AO11" s="7">
        <v>2020</v>
      </c>
      <c r="AP11" s="7">
        <v>2021</v>
      </c>
      <c r="AQ11" s="7">
        <v>2022</v>
      </c>
      <c r="AR11" s="7">
        <v>2023</v>
      </c>
      <c r="AS11" s="7">
        <v>2024</v>
      </c>
    </row>
    <row r="12" spans="1:45" s="3" customFormat="1" x14ac:dyDescent="0.2">
      <c r="A12" s="40" t="str">
        <f>VLOOKUP("&lt;ZeilenTitel_1.1&gt;",Uebersetzungen!$B$3:$E$331,Uebersetzungen!$B$2+1,FALSE)</f>
        <v>Graubünden</v>
      </c>
      <c r="B12" s="8">
        <v>6.0895397023999998</v>
      </c>
      <c r="C12" s="9">
        <v>6.7098451951999998</v>
      </c>
      <c r="D12" s="9">
        <v>6.0832971959000002</v>
      </c>
      <c r="E12" s="9">
        <v>6.7216973958999997</v>
      </c>
      <c r="F12" s="9">
        <v>6.3674991223999999</v>
      </c>
      <c r="G12" s="9">
        <v>6.7332361691999996</v>
      </c>
      <c r="H12" s="9">
        <v>7.0255786211000002</v>
      </c>
      <c r="I12" s="9">
        <v>7.6466655524</v>
      </c>
      <c r="J12" s="10">
        <v>6.9513700907000002</v>
      </c>
      <c r="K12" s="10">
        <v>7.5717400270999997</v>
      </c>
      <c r="L12" s="10">
        <v>7.0796359043999999</v>
      </c>
      <c r="M12" s="10">
        <v>6.5998808199000001</v>
      </c>
      <c r="N12" s="10">
        <v>6.0186977928000003</v>
      </c>
      <c r="O12" s="10">
        <v>6.2220960823000002</v>
      </c>
      <c r="P12" s="10">
        <v>6.2075497225999996</v>
      </c>
      <c r="Q12" s="10">
        <v>5.8426942090000002</v>
      </c>
      <c r="R12" s="10">
        <v>5.3410356122999998</v>
      </c>
      <c r="S12" s="10">
        <v>5.4254020658000002</v>
      </c>
      <c r="T12" s="10">
        <v>5.2031874221000001</v>
      </c>
      <c r="U12" s="10">
        <v>5.1191612080000004</v>
      </c>
      <c r="V12" s="10">
        <v>4.7383667710999999</v>
      </c>
      <c r="W12" s="10">
        <v>5.0255857797000001</v>
      </c>
      <c r="X12" s="10">
        <v>4.6533570646999998</v>
      </c>
      <c r="Y12" s="10">
        <v>4.2552056948999999</v>
      </c>
      <c r="Z12" s="10">
        <v>4.2825755037000004</v>
      </c>
      <c r="AA12" s="10">
        <v>4.3719450900999997</v>
      </c>
      <c r="AB12" s="10">
        <v>4.7638751842999998</v>
      </c>
      <c r="AC12" s="10">
        <v>4.9109753976999997</v>
      </c>
      <c r="AD12" s="21">
        <v>4.9605093276999996</v>
      </c>
      <c r="AE12" s="21">
        <v>4.8330267219999996</v>
      </c>
      <c r="AF12" s="21">
        <v>5.2744884186999998</v>
      </c>
      <c r="AG12" s="21">
        <v>4.8746733865999996</v>
      </c>
      <c r="AH12" s="21">
        <v>4.4229696127000002</v>
      </c>
      <c r="AI12" s="21">
        <v>4.6463431794999996</v>
      </c>
      <c r="AJ12" s="21">
        <v>4.7287106111000003</v>
      </c>
      <c r="AK12" s="21">
        <v>4.6985995535000002</v>
      </c>
      <c r="AL12" s="21">
        <v>4.5316838543999998</v>
      </c>
      <c r="AM12" s="21">
        <v>4.3102251764593067</v>
      </c>
      <c r="AN12" s="21">
        <v>4.3029693004529443</v>
      </c>
      <c r="AO12" s="10">
        <v>4.3696459935307193</v>
      </c>
      <c r="AP12" s="10">
        <v>3.9106089590307667</v>
      </c>
      <c r="AQ12" s="10">
        <v>4.4662972811043931</v>
      </c>
      <c r="AR12" s="11">
        <v>3.8289161712801834</v>
      </c>
      <c r="AS12" s="11">
        <v>3.5180256236831733</v>
      </c>
    </row>
    <row r="13" spans="1:45" s="3" customFormat="1" x14ac:dyDescent="0.2">
      <c r="A13" s="41" t="str">
        <f>VLOOKUP("&lt;ZeilenTitel_1.2&gt;",Uebersetzungen!$B$3:$E$331,Uebersetzungen!$B$2+1,FALSE)</f>
        <v>Schweiz</v>
      </c>
      <c r="B13" s="12">
        <v>5.6288305154999998</v>
      </c>
      <c r="C13" s="13">
        <v>5.7895808198000003</v>
      </c>
      <c r="D13" s="13">
        <v>5.8648271460999997</v>
      </c>
      <c r="E13" s="13">
        <v>5.9942268272000003</v>
      </c>
      <c r="F13" s="13">
        <v>5.9928603730000001</v>
      </c>
      <c r="G13" s="13">
        <v>6.1859204735000004</v>
      </c>
      <c r="H13" s="13">
        <v>6.5794187933000003</v>
      </c>
      <c r="I13" s="13">
        <v>6.9337656047999996</v>
      </c>
      <c r="J13" s="14">
        <v>6.7799904678000003</v>
      </c>
      <c r="K13" s="14">
        <v>6.9429536016000002</v>
      </c>
      <c r="L13" s="14">
        <v>6.9951686616000002</v>
      </c>
      <c r="M13" s="14">
        <v>6.5567437592999998</v>
      </c>
      <c r="N13" s="14">
        <v>6.2345557570999999</v>
      </c>
      <c r="O13" s="14">
        <v>6.0640896681000003</v>
      </c>
      <c r="P13" s="14">
        <v>5.7977296817999999</v>
      </c>
      <c r="Q13" s="14">
        <v>5.7480000639000002</v>
      </c>
      <c r="R13" s="14">
        <v>5.5159427985000002</v>
      </c>
      <c r="S13" s="14">
        <v>5.4406454457000004</v>
      </c>
      <c r="T13" s="14">
        <v>5.6895368428999999</v>
      </c>
      <c r="U13" s="14">
        <v>5.5340501792000003</v>
      </c>
      <c r="V13" s="14">
        <v>5.4304575828999999</v>
      </c>
      <c r="W13" s="14">
        <v>5.5201589511</v>
      </c>
      <c r="X13" s="14">
        <v>5.4579628129</v>
      </c>
      <c r="Y13" s="14">
        <v>5.3399184208000001</v>
      </c>
      <c r="Z13" s="14">
        <v>5.3971189907000001</v>
      </c>
      <c r="AA13" s="14">
        <v>5.3203294790999998</v>
      </c>
      <c r="AB13" s="14">
        <v>5.3409316793999997</v>
      </c>
      <c r="AC13" s="14">
        <v>5.4309309129000001</v>
      </c>
      <c r="AD13" s="22">
        <v>5.4130823085999999</v>
      </c>
      <c r="AE13" s="22">
        <v>5.5281147003999997</v>
      </c>
      <c r="AF13" s="22">
        <v>5.3186151656999998</v>
      </c>
      <c r="AG13" s="22">
        <v>5.3338428666000004</v>
      </c>
      <c r="AH13" s="22">
        <v>4.9193102210999999</v>
      </c>
      <c r="AI13" s="22">
        <v>5.1157404057999996</v>
      </c>
      <c r="AJ13" s="22">
        <v>5.0030208649999999</v>
      </c>
      <c r="AK13" s="22">
        <v>4.9736437248999996</v>
      </c>
      <c r="AL13" s="22">
        <v>4.8035694002999998</v>
      </c>
      <c r="AM13" s="22">
        <v>4.7820565062764491</v>
      </c>
      <c r="AN13" s="22">
        <v>4.5449244806000504</v>
      </c>
      <c r="AO13" s="14">
        <v>4.0703082071872547</v>
      </c>
      <c r="AP13" s="14">
        <v>4.1828720408205111</v>
      </c>
      <c r="AQ13" s="14">
        <v>4.6641893074331717</v>
      </c>
      <c r="AR13" s="15">
        <v>4.2483697079528486</v>
      </c>
      <c r="AS13" s="15">
        <v>4.08243093001294</v>
      </c>
    </row>
    <row r="14" spans="1:45" s="3" customFormat="1" x14ac:dyDescent="0.2"/>
    <row r="16" spans="1:45" ht="12.75" customHeight="1" x14ac:dyDescent="0.2">
      <c r="A16" s="47" t="str">
        <f>VLOOKUP("&lt;Zeilentitel_2&gt;",Uebersetzungen!$B$3:$E$331,Uebersetzungen!$B$2+1,FALSE)</f>
        <v>Zusammengefasste Erstheiratsziffer*, Männer</v>
      </c>
    </row>
    <row r="17" spans="1:45" x14ac:dyDescent="0.2">
      <c r="A17" s="47"/>
      <c r="B17" s="7">
        <v>1981</v>
      </c>
      <c r="C17" s="7">
        <v>1982</v>
      </c>
      <c r="D17" s="7">
        <v>1983</v>
      </c>
      <c r="E17" s="7">
        <v>1984</v>
      </c>
      <c r="F17" s="7">
        <v>1985</v>
      </c>
      <c r="G17" s="7">
        <v>1986</v>
      </c>
      <c r="H17" s="7">
        <v>1987</v>
      </c>
      <c r="I17" s="7">
        <v>1988</v>
      </c>
      <c r="J17" s="7">
        <v>1989</v>
      </c>
      <c r="K17" s="7">
        <v>1990</v>
      </c>
      <c r="L17" s="7">
        <v>1991</v>
      </c>
      <c r="M17" s="7">
        <v>1992</v>
      </c>
      <c r="N17" s="7">
        <v>1993</v>
      </c>
      <c r="O17" s="7">
        <v>1994</v>
      </c>
      <c r="P17" s="7">
        <v>1995</v>
      </c>
      <c r="Q17" s="7">
        <v>1996</v>
      </c>
      <c r="R17" s="7">
        <v>1997</v>
      </c>
      <c r="S17" s="7">
        <v>1998</v>
      </c>
      <c r="T17" s="7">
        <v>1999</v>
      </c>
      <c r="U17" s="7">
        <v>2000</v>
      </c>
      <c r="V17" s="7">
        <v>2001</v>
      </c>
      <c r="W17" s="7">
        <v>2002</v>
      </c>
      <c r="X17" s="7">
        <v>2003</v>
      </c>
      <c r="Y17" s="7">
        <v>2004</v>
      </c>
      <c r="Z17" s="7">
        <v>2005</v>
      </c>
      <c r="AA17" s="7">
        <v>2006</v>
      </c>
      <c r="AB17" s="7">
        <v>2007</v>
      </c>
      <c r="AC17" s="7">
        <v>2008</v>
      </c>
      <c r="AD17" s="7">
        <v>2009</v>
      </c>
      <c r="AE17" s="7">
        <v>2010</v>
      </c>
      <c r="AF17" s="7">
        <v>2011</v>
      </c>
      <c r="AG17" s="7">
        <v>2012</v>
      </c>
      <c r="AH17" s="7">
        <v>2013</v>
      </c>
      <c r="AI17" s="7">
        <v>2014</v>
      </c>
      <c r="AJ17" s="7">
        <v>2015</v>
      </c>
      <c r="AK17" s="7">
        <v>2016</v>
      </c>
      <c r="AL17" s="7">
        <v>2017</v>
      </c>
      <c r="AM17" s="7">
        <v>2018</v>
      </c>
      <c r="AN17" s="7">
        <v>2019</v>
      </c>
      <c r="AO17" s="7">
        <v>2020</v>
      </c>
      <c r="AP17" s="7">
        <v>2021</v>
      </c>
      <c r="AQ17" s="7">
        <v>2022</v>
      </c>
      <c r="AR17" s="7">
        <v>2023</v>
      </c>
      <c r="AS17" s="7">
        <v>2024</v>
      </c>
    </row>
    <row r="18" spans="1:45" x14ac:dyDescent="0.2">
      <c r="A18" s="40" t="str">
        <f>VLOOKUP("&lt;ZeilenTitel_1.1&gt;",Uebersetzungen!$B$3:$E$331,Uebersetzungen!$B$2+1,FALSE)</f>
        <v>Graubünden</v>
      </c>
      <c r="B18" s="16">
        <v>77.918080489999994</v>
      </c>
      <c r="C18" s="10">
        <v>86.859868500000005</v>
      </c>
      <c r="D18" s="10">
        <v>78.9825333</v>
      </c>
      <c r="E18" s="10">
        <v>86.623109299999996</v>
      </c>
      <c r="F18" s="10">
        <v>83.501748909999989</v>
      </c>
      <c r="G18" s="10">
        <v>86.395600740000006</v>
      </c>
      <c r="H18" s="10">
        <v>88.660532430000004</v>
      </c>
      <c r="I18" s="10">
        <v>97.624091609999994</v>
      </c>
      <c r="J18" s="10">
        <v>86.124621040000008</v>
      </c>
      <c r="K18" s="10">
        <v>91.9647291</v>
      </c>
      <c r="L18" s="10">
        <v>73.75411441</v>
      </c>
      <c r="M18" s="10">
        <v>69.149205609999996</v>
      </c>
      <c r="N18" s="10">
        <v>62.52412975</v>
      </c>
      <c r="O18" s="10">
        <v>65.351427579999992</v>
      </c>
      <c r="P18" s="10">
        <v>64.34317605999999</v>
      </c>
      <c r="Q18" s="10">
        <v>63.377848020000002</v>
      </c>
      <c r="R18" s="10">
        <v>59.180824170000001</v>
      </c>
      <c r="S18" s="10">
        <v>62.583823289999998</v>
      </c>
      <c r="T18" s="10">
        <v>60.770995569999997</v>
      </c>
      <c r="U18" s="10">
        <v>61.990929569999999</v>
      </c>
      <c r="V18" s="10">
        <v>51.971937779999998</v>
      </c>
      <c r="W18" s="10">
        <v>55.284090849999998</v>
      </c>
      <c r="X18" s="10">
        <v>54.303464469999994</v>
      </c>
      <c r="Y18" s="10">
        <v>47.306358929999995</v>
      </c>
      <c r="Z18" s="10">
        <v>47.882251539999999</v>
      </c>
      <c r="AA18" s="10">
        <v>49.891814650000001</v>
      </c>
      <c r="AB18" s="10">
        <v>57.719278019999997</v>
      </c>
      <c r="AC18" s="10">
        <v>57.485925469999998</v>
      </c>
      <c r="AD18" s="21">
        <v>58.927139600000004</v>
      </c>
      <c r="AE18" s="21">
        <v>58.563157099999998</v>
      </c>
      <c r="AF18" s="21">
        <v>60.977324830000001</v>
      </c>
      <c r="AG18" s="21">
        <v>57.460968580000007</v>
      </c>
      <c r="AH18" s="21">
        <v>52.013425560000002</v>
      </c>
      <c r="AI18" s="21">
        <v>55.217943570000003</v>
      </c>
      <c r="AJ18" s="21">
        <v>57.494941619999992</v>
      </c>
      <c r="AK18" s="21">
        <v>56.532984389999996</v>
      </c>
      <c r="AL18" s="21">
        <v>53.213218920000003</v>
      </c>
      <c r="AM18" s="21">
        <v>51.905831100152042</v>
      </c>
      <c r="AN18" s="10">
        <v>51.200608472123911</v>
      </c>
      <c r="AO18" s="10">
        <v>54.591788510444914</v>
      </c>
      <c r="AP18" s="10">
        <v>48.968266787392821</v>
      </c>
      <c r="AQ18" s="10">
        <v>51.75095352576853</v>
      </c>
      <c r="AR18" s="11">
        <v>45.743552993379588</v>
      </c>
      <c r="AS18" s="11">
        <v>43.211907290331482</v>
      </c>
    </row>
    <row r="19" spans="1:45" x14ac:dyDescent="0.2">
      <c r="A19" s="41" t="str">
        <f>VLOOKUP("&lt;ZeilenTitel_1.2&gt;",Uebersetzungen!$B$3:$E$331,Uebersetzungen!$B$2+1,FALSE)</f>
        <v>Schweiz</v>
      </c>
      <c r="B19" s="12">
        <v>64.040489980000004</v>
      </c>
      <c r="C19" s="13">
        <v>65.268972290000008</v>
      </c>
      <c r="D19" s="13">
        <v>65.063926979999991</v>
      </c>
      <c r="E19" s="13">
        <v>65.77944377</v>
      </c>
      <c r="F19" s="13">
        <v>64.783066259999998</v>
      </c>
      <c r="G19" s="13">
        <v>66.268109960000004</v>
      </c>
      <c r="H19" s="13">
        <v>69.262989779999998</v>
      </c>
      <c r="I19" s="13">
        <v>72.220987270000009</v>
      </c>
      <c r="J19" s="14">
        <v>69.668127420000005</v>
      </c>
      <c r="K19" s="14">
        <v>70.182806990000003</v>
      </c>
      <c r="L19" s="14">
        <v>69.164668360000007</v>
      </c>
      <c r="M19" s="14">
        <v>65.450846939999991</v>
      </c>
      <c r="N19" s="14">
        <v>61.852805710000005</v>
      </c>
      <c r="O19" s="14">
        <v>60.642156919999998</v>
      </c>
      <c r="P19" s="14">
        <v>58.068891639999997</v>
      </c>
      <c r="Q19" s="14">
        <v>58.505808029999997</v>
      </c>
      <c r="R19" s="14">
        <v>56.493202570000001</v>
      </c>
      <c r="S19" s="14">
        <v>56.461226840000002</v>
      </c>
      <c r="T19" s="14">
        <v>59.492012120000005</v>
      </c>
      <c r="U19" s="14">
        <v>58.214451739999994</v>
      </c>
      <c r="V19" s="14">
        <v>57.28855154</v>
      </c>
      <c r="W19" s="14">
        <v>58.953462129999998</v>
      </c>
      <c r="X19" s="14">
        <v>58.772588059999997</v>
      </c>
      <c r="Y19" s="14">
        <v>57.713802360000003</v>
      </c>
      <c r="Z19" s="14">
        <v>58.59890592</v>
      </c>
      <c r="AA19" s="14">
        <v>58.123277399999992</v>
      </c>
      <c r="AB19" s="14">
        <v>58.538820940000001</v>
      </c>
      <c r="AC19" s="14">
        <v>58.996420390000004</v>
      </c>
      <c r="AD19" s="22">
        <v>59.146943149999998</v>
      </c>
      <c r="AE19" s="22">
        <v>60.797761299999998</v>
      </c>
      <c r="AF19" s="22">
        <v>57.667467510000002</v>
      </c>
      <c r="AG19" s="22">
        <v>58.549909</v>
      </c>
      <c r="AH19" s="22">
        <v>53.655945889999998</v>
      </c>
      <c r="AI19" s="22">
        <v>56.145889349999997</v>
      </c>
      <c r="AJ19" s="22">
        <v>54.775361799999999</v>
      </c>
      <c r="AK19" s="22">
        <v>54.621176010000006</v>
      </c>
      <c r="AL19" s="22">
        <v>52.753908839999994</v>
      </c>
      <c r="AM19" s="22">
        <v>52.84785527396447</v>
      </c>
      <c r="AN19" s="14">
        <v>50.331062812311977</v>
      </c>
      <c r="AO19" s="14">
        <v>45.475078331900306</v>
      </c>
      <c r="AP19" s="14">
        <v>46.901520922286437</v>
      </c>
      <c r="AQ19" s="14">
        <v>48.262188268209101</v>
      </c>
      <c r="AR19" s="15">
        <v>45.497855640274985</v>
      </c>
      <c r="AS19" s="15">
        <v>44.759190699498014</v>
      </c>
    </row>
    <row r="20" spans="1:45" x14ac:dyDescent="0.2">
      <c r="AA20" s="6"/>
    </row>
    <row r="21" spans="1:45" x14ac:dyDescent="0.2">
      <c r="AA21" s="6"/>
    </row>
    <row r="22" spans="1:45" ht="12.75" customHeight="1" x14ac:dyDescent="0.2">
      <c r="A22" s="47" t="str">
        <f>VLOOKUP("&lt;Zeilentitel_3&gt;",Uebersetzungen!$B$3:$E$331,Uebersetzungen!$B$2+1,FALSE)</f>
        <v>Zusammengefasste Erstheiratsziffer*, Frauen</v>
      </c>
    </row>
    <row r="23" spans="1:45" x14ac:dyDescent="0.2">
      <c r="A23" s="47"/>
      <c r="B23" s="7">
        <v>1981</v>
      </c>
      <c r="C23" s="7">
        <v>1982</v>
      </c>
      <c r="D23" s="7">
        <v>1983</v>
      </c>
      <c r="E23" s="7">
        <v>1984</v>
      </c>
      <c r="F23" s="7">
        <v>1985</v>
      </c>
      <c r="G23" s="7">
        <v>1986</v>
      </c>
      <c r="H23" s="7">
        <v>1987</v>
      </c>
      <c r="I23" s="7">
        <v>1988</v>
      </c>
      <c r="J23" s="7">
        <v>1989</v>
      </c>
      <c r="K23" s="7">
        <v>1990</v>
      </c>
      <c r="L23" s="7">
        <v>1991</v>
      </c>
      <c r="M23" s="7">
        <v>1992</v>
      </c>
      <c r="N23" s="7">
        <v>1993</v>
      </c>
      <c r="O23" s="7">
        <v>1994</v>
      </c>
      <c r="P23" s="7">
        <v>1995</v>
      </c>
      <c r="Q23" s="7">
        <v>1996</v>
      </c>
      <c r="R23" s="7">
        <v>1997</v>
      </c>
      <c r="S23" s="7">
        <v>1998</v>
      </c>
      <c r="T23" s="7">
        <v>1999</v>
      </c>
      <c r="U23" s="7">
        <v>2000</v>
      </c>
      <c r="V23" s="7">
        <v>2001</v>
      </c>
      <c r="W23" s="7">
        <v>2002</v>
      </c>
      <c r="X23" s="7">
        <v>2003</v>
      </c>
      <c r="Y23" s="7">
        <v>2004</v>
      </c>
      <c r="Z23" s="7">
        <v>2005</v>
      </c>
      <c r="AA23" s="7">
        <v>2006</v>
      </c>
      <c r="AB23" s="7">
        <v>2007</v>
      </c>
      <c r="AC23" s="7">
        <v>2008</v>
      </c>
      <c r="AD23" s="7">
        <v>2009</v>
      </c>
      <c r="AE23" s="7">
        <v>2010</v>
      </c>
      <c r="AF23" s="7">
        <v>2011</v>
      </c>
      <c r="AG23" s="7">
        <v>2012</v>
      </c>
      <c r="AH23" s="25">
        <v>2013</v>
      </c>
      <c r="AI23" s="7">
        <v>2014</v>
      </c>
      <c r="AJ23" s="7">
        <v>2015</v>
      </c>
      <c r="AK23" s="7">
        <v>2016</v>
      </c>
      <c r="AL23" s="7">
        <v>2017</v>
      </c>
      <c r="AM23" s="7">
        <v>2018</v>
      </c>
      <c r="AN23" s="7">
        <v>2019</v>
      </c>
      <c r="AO23" s="7">
        <v>2020</v>
      </c>
      <c r="AP23" s="7">
        <v>2021</v>
      </c>
      <c r="AQ23" s="7">
        <v>2022</v>
      </c>
      <c r="AR23" s="7">
        <v>2023</v>
      </c>
      <c r="AS23" s="7">
        <v>2024</v>
      </c>
    </row>
    <row r="24" spans="1:45" x14ac:dyDescent="0.2">
      <c r="A24" s="40" t="str">
        <f>VLOOKUP("&lt;ZeilenTitel_1.1&gt;",Uebersetzungen!$B$3:$E$331,Uebersetzungen!$B$2+1,FALSE)</f>
        <v>Graubünden</v>
      </c>
      <c r="B24" s="17">
        <v>72.567932630000001</v>
      </c>
      <c r="C24" s="18">
        <v>82.435744130000003</v>
      </c>
      <c r="D24" s="18">
        <v>71.813327670000007</v>
      </c>
      <c r="E24" s="18">
        <v>80.537906719999995</v>
      </c>
      <c r="F24" s="18">
        <v>75.804157869999997</v>
      </c>
      <c r="G24" s="18">
        <v>80.312703029999994</v>
      </c>
      <c r="H24" s="18">
        <v>81.977206350000003</v>
      </c>
      <c r="I24" s="18">
        <v>88.937339399999999</v>
      </c>
      <c r="J24" s="18">
        <v>79.153235749999993</v>
      </c>
      <c r="K24" s="18">
        <v>87.048124709999996</v>
      </c>
      <c r="L24" s="18">
        <v>76.100875859999988</v>
      </c>
      <c r="M24" s="18">
        <v>71.107792250000003</v>
      </c>
      <c r="N24" s="18">
        <v>66.662942150000006</v>
      </c>
      <c r="O24" s="18">
        <v>68.345112189999995</v>
      </c>
      <c r="P24" s="18">
        <v>70.835743190000002</v>
      </c>
      <c r="Q24" s="18">
        <v>67.950699360000002</v>
      </c>
      <c r="R24" s="18">
        <v>60.959308469999996</v>
      </c>
      <c r="S24" s="18">
        <v>66.584941939999993</v>
      </c>
      <c r="T24" s="18">
        <v>63.054068230000006</v>
      </c>
      <c r="U24" s="18">
        <v>64.265327040000003</v>
      </c>
      <c r="V24" s="18">
        <v>57.41411016</v>
      </c>
      <c r="W24" s="18">
        <v>62.131867269999994</v>
      </c>
      <c r="X24" s="18">
        <v>58.288558800000004</v>
      </c>
      <c r="Y24" s="18">
        <v>52.314297969999998</v>
      </c>
      <c r="Z24" s="18">
        <v>52.245077809999998</v>
      </c>
      <c r="AA24" s="18">
        <v>56.248746339999997</v>
      </c>
      <c r="AB24" s="18">
        <v>61.037035380000006</v>
      </c>
      <c r="AC24" s="18">
        <v>62.399017810000004</v>
      </c>
      <c r="AD24" s="23">
        <v>62.535736720000003</v>
      </c>
      <c r="AE24" s="21">
        <v>62.498976589999998</v>
      </c>
      <c r="AF24" s="21">
        <v>67.056236679999998</v>
      </c>
      <c r="AG24" s="21">
        <v>64.092367299999992</v>
      </c>
      <c r="AH24" s="21">
        <v>56.249512469999999</v>
      </c>
      <c r="AI24" s="21">
        <v>60.455125430000002</v>
      </c>
      <c r="AJ24" s="21">
        <v>61.565421539999996</v>
      </c>
      <c r="AK24" s="21">
        <v>62.285096159999995</v>
      </c>
      <c r="AL24" s="21">
        <v>61.467525310000006</v>
      </c>
      <c r="AM24" s="21">
        <v>58.1067206073932</v>
      </c>
      <c r="AN24" s="10">
        <v>59.776592563799802</v>
      </c>
      <c r="AO24" s="10">
        <v>61.290941431085514</v>
      </c>
      <c r="AP24" s="10">
        <v>54.225378575073435</v>
      </c>
      <c r="AQ24" s="10">
        <v>59.110882326069834</v>
      </c>
      <c r="AR24" s="11">
        <v>52.217473868796702</v>
      </c>
      <c r="AS24" s="11">
        <v>49.88972384726226</v>
      </c>
    </row>
    <row r="25" spans="1:45" x14ac:dyDescent="0.2">
      <c r="A25" s="41" t="str">
        <f>VLOOKUP("&lt;ZeilenTitel_1.2&gt;",Uebersetzungen!$B$3:$E$331,Uebersetzungen!$B$2+1,FALSE)</f>
        <v>Schweiz</v>
      </c>
      <c r="B25" s="19">
        <v>65.413694879999994</v>
      </c>
      <c r="C25" s="20">
        <v>66.810170010000007</v>
      </c>
      <c r="D25" s="20">
        <v>66.670940509999994</v>
      </c>
      <c r="E25" s="20">
        <v>67.462466829999997</v>
      </c>
      <c r="F25" s="20">
        <v>66.641840070000001</v>
      </c>
      <c r="G25" s="20">
        <v>68.196753740000005</v>
      </c>
      <c r="H25" s="20">
        <v>72.041732780000004</v>
      </c>
      <c r="I25" s="20">
        <v>74.791031869999998</v>
      </c>
      <c r="J25" s="20">
        <v>72.991307750000004</v>
      </c>
      <c r="K25" s="20">
        <v>74.97992957000001</v>
      </c>
      <c r="L25" s="20">
        <v>74.160390919999998</v>
      </c>
      <c r="M25" s="20">
        <v>70.61676688</v>
      </c>
      <c r="N25" s="20">
        <v>67.127172650000006</v>
      </c>
      <c r="O25" s="20">
        <v>65.858489050000003</v>
      </c>
      <c r="P25" s="20">
        <v>63.556632710000002</v>
      </c>
      <c r="Q25" s="20">
        <v>64.087225619999998</v>
      </c>
      <c r="R25" s="20">
        <v>61.853766200000003</v>
      </c>
      <c r="S25" s="20">
        <v>62.069781059999997</v>
      </c>
      <c r="T25" s="20">
        <v>65.64753868999999</v>
      </c>
      <c r="U25" s="20">
        <v>63.977014340000004</v>
      </c>
      <c r="V25" s="20">
        <v>62.39025024</v>
      </c>
      <c r="W25" s="20">
        <v>64.167334920000002</v>
      </c>
      <c r="X25" s="20">
        <v>62.928781889999996</v>
      </c>
      <c r="Y25" s="20">
        <v>61.661387519999998</v>
      </c>
      <c r="Z25" s="20">
        <v>63.035090549999993</v>
      </c>
      <c r="AA25" s="20">
        <v>62.760276429999998</v>
      </c>
      <c r="AB25" s="20">
        <v>63.139557230000001</v>
      </c>
      <c r="AC25" s="20">
        <v>64.013565610000001</v>
      </c>
      <c r="AD25" s="24">
        <v>64.197016189999999</v>
      </c>
      <c r="AE25" s="22">
        <v>65.474615329999992</v>
      </c>
      <c r="AF25" s="22">
        <v>62.832414059999998</v>
      </c>
      <c r="AG25" s="22">
        <v>63.661891609999998</v>
      </c>
      <c r="AH25" s="22">
        <v>58.688561910000004</v>
      </c>
      <c r="AI25" s="22">
        <v>61.36632943</v>
      </c>
      <c r="AJ25" s="22">
        <v>59.86101094</v>
      </c>
      <c r="AK25" s="22">
        <v>59.838254739999996</v>
      </c>
      <c r="AL25" s="22">
        <v>58.053771229999995</v>
      </c>
      <c r="AM25" s="22">
        <v>58.283290731896386</v>
      </c>
      <c r="AN25" s="14">
        <v>55.385642779157997</v>
      </c>
      <c r="AO25" s="14">
        <v>49.89016923295376</v>
      </c>
      <c r="AP25" s="14">
        <v>52.192841294561902</v>
      </c>
      <c r="AQ25" s="14">
        <v>53.886361812076075</v>
      </c>
      <c r="AR25" s="15">
        <v>50.666622538939677</v>
      </c>
      <c r="AS25" s="15">
        <v>50.164072635150859</v>
      </c>
    </row>
    <row r="26" spans="1:45" x14ac:dyDescent="0.2">
      <c r="AA26" s="6"/>
    </row>
    <row r="27" spans="1:45" x14ac:dyDescent="0.2">
      <c r="AA27" s="6"/>
    </row>
    <row r="28" spans="1:45" ht="12.75" customHeight="1" x14ac:dyDescent="0.2">
      <c r="A28" s="47" t="str">
        <f>VLOOKUP("&lt;Zeilentitel_4&gt;",Uebersetzungen!$B$3:$E$331,Uebersetzungen!$B$2+1,FALSE)</f>
        <v>Durchschnittsalter bei der Erstheirat, Männer</v>
      </c>
    </row>
    <row r="29" spans="1:45" x14ac:dyDescent="0.2">
      <c r="A29" s="47"/>
      <c r="B29" s="7">
        <v>1981</v>
      </c>
      <c r="C29" s="7">
        <v>1982</v>
      </c>
      <c r="D29" s="7">
        <v>1983</v>
      </c>
      <c r="E29" s="7">
        <v>1984</v>
      </c>
      <c r="F29" s="7">
        <v>1985</v>
      </c>
      <c r="G29" s="7">
        <v>1986</v>
      </c>
      <c r="H29" s="7">
        <v>1987</v>
      </c>
      <c r="I29" s="7">
        <v>1988</v>
      </c>
      <c r="J29" s="7">
        <v>1989</v>
      </c>
      <c r="K29" s="7">
        <v>1990</v>
      </c>
      <c r="L29" s="7">
        <v>1991</v>
      </c>
      <c r="M29" s="7">
        <v>1992</v>
      </c>
      <c r="N29" s="7">
        <v>1993</v>
      </c>
      <c r="O29" s="7">
        <v>1994</v>
      </c>
      <c r="P29" s="7">
        <v>1995</v>
      </c>
      <c r="Q29" s="7">
        <v>1996</v>
      </c>
      <c r="R29" s="7">
        <v>1997</v>
      </c>
      <c r="S29" s="7">
        <v>1998</v>
      </c>
      <c r="T29" s="7">
        <v>1999</v>
      </c>
      <c r="U29" s="7">
        <v>2000</v>
      </c>
      <c r="V29" s="7">
        <v>2001</v>
      </c>
      <c r="W29" s="7">
        <v>2002</v>
      </c>
      <c r="X29" s="7">
        <v>2003</v>
      </c>
      <c r="Y29" s="7">
        <v>2004</v>
      </c>
      <c r="Z29" s="7">
        <v>2005</v>
      </c>
      <c r="AA29" s="7">
        <v>2006</v>
      </c>
      <c r="AB29" s="7">
        <v>2007</v>
      </c>
      <c r="AC29" s="7">
        <v>2008</v>
      </c>
      <c r="AD29" s="7">
        <v>2009</v>
      </c>
      <c r="AE29" s="7">
        <v>2010</v>
      </c>
      <c r="AF29" s="7">
        <v>2011</v>
      </c>
      <c r="AG29" s="7">
        <v>2012</v>
      </c>
      <c r="AH29" s="7">
        <v>2013</v>
      </c>
      <c r="AI29" s="7">
        <v>2014</v>
      </c>
      <c r="AJ29" s="7">
        <v>2015</v>
      </c>
      <c r="AK29" s="7">
        <v>2016</v>
      </c>
      <c r="AL29" s="7">
        <v>2017</v>
      </c>
      <c r="AM29" s="7">
        <v>2018</v>
      </c>
      <c r="AN29" s="7">
        <v>2019</v>
      </c>
      <c r="AO29" s="7">
        <v>2020</v>
      </c>
      <c r="AP29" s="7">
        <v>2021</v>
      </c>
      <c r="AQ29" s="7">
        <v>2022</v>
      </c>
      <c r="AR29" s="7">
        <v>2023</v>
      </c>
      <c r="AS29" s="7">
        <v>2024</v>
      </c>
    </row>
    <row r="30" spans="1:45" x14ac:dyDescent="0.2">
      <c r="A30" s="40" t="str">
        <f>VLOOKUP("&lt;ZeilenTitel_1.1&gt;",Uebersetzungen!$B$3:$E$331,Uebersetzungen!$B$2+1,FALSE)</f>
        <v>Graubünden</v>
      </c>
      <c r="B30" s="42">
        <v>27.551950000000001</v>
      </c>
      <c r="C30" s="43">
        <v>27.726362999999999</v>
      </c>
      <c r="D30" s="43">
        <v>27.683271000000001</v>
      </c>
      <c r="E30" s="43">
        <v>27.903811999999999</v>
      </c>
      <c r="F30" s="43">
        <v>27.963559</v>
      </c>
      <c r="G30" s="43">
        <v>28.280003000000001</v>
      </c>
      <c r="H30" s="43">
        <v>28.615386000000001</v>
      </c>
      <c r="I30" s="43">
        <v>28.513795999999999</v>
      </c>
      <c r="J30" s="43">
        <v>28.726507000000002</v>
      </c>
      <c r="K30" s="43">
        <v>28.93225</v>
      </c>
      <c r="L30" s="43">
        <v>29.283109</v>
      </c>
      <c r="M30" s="43">
        <v>29.155642</v>
      </c>
      <c r="N30" s="43">
        <v>29.177419</v>
      </c>
      <c r="O30" s="43">
        <v>29.13167</v>
      </c>
      <c r="P30" s="43">
        <v>29.104931000000001</v>
      </c>
      <c r="Q30" s="43">
        <v>29.374143</v>
      </c>
      <c r="R30" s="43">
        <v>29.650272000000001</v>
      </c>
      <c r="S30" s="43">
        <v>29.709088999999999</v>
      </c>
      <c r="T30" s="43">
        <v>29.815988000000001</v>
      </c>
      <c r="U30" s="43">
        <v>29.634466</v>
      </c>
      <c r="V30" s="43">
        <v>30.75854</v>
      </c>
      <c r="W30" s="43">
        <v>30.598644</v>
      </c>
      <c r="X30" s="43">
        <v>30.879135999999999</v>
      </c>
      <c r="Y30" s="43">
        <v>30.921657</v>
      </c>
      <c r="Z30" s="43">
        <v>31.179722000000002</v>
      </c>
      <c r="AA30" s="43">
        <v>31.089454</v>
      </c>
      <c r="AB30" s="43">
        <v>31.159413000000001</v>
      </c>
      <c r="AC30" s="43">
        <v>31.749337000000001</v>
      </c>
      <c r="AD30" s="44">
        <v>31.755258999999999</v>
      </c>
      <c r="AE30" s="21">
        <v>31.953123999999999</v>
      </c>
      <c r="AF30" s="21">
        <v>32.408140000000003</v>
      </c>
      <c r="AG30" s="21">
        <v>32.276546000000003</v>
      </c>
      <c r="AH30" s="21">
        <v>32.609247000000003</v>
      </c>
      <c r="AI30" s="21">
        <v>32.446992999999999</v>
      </c>
      <c r="AJ30" s="21">
        <v>32.765107999999998</v>
      </c>
      <c r="AK30" s="21">
        <v>32.515805999999998</v>
      </c>
      <c r="AL30" s="21">
        <v>32.470680000000002</v>
      </c>
      <c r="AM30" s="21">
        <v>32.481152962833278</v>
      </c>
      <c r="AN30" s="10">
        <v>32.830091427356692</v>
      </c>
      <c r="AO30" s="10">
        <v>32.717220250919489</v>
      </c>
      <c r="AP30" s="10">
        <v>32.804246627257143</v>
      </c>
      <c r="AQ30" s="10">
        <v>33.193132068182152</v>
      </c>
      <c r="AR30" s="11">
        <v>32.657171430370155</v>
      </c>
      <c r="AS30" s="11">
        <v>32.711474703358952</v>
      </c>
    </row>
    <row r="31" spans="1:45" x14ac:dyDescent="0.2">
      <c r="A31" s="41" t="str">
        <f>VLOOKUP("&lt;ZeilenTitel_1.2&gt;",Uebersetzungen!$B$3:$E$331,Uebersetzungen!$B$2+1,FALSE)</f>
        <v>Schweiz</v>
      </c>
      <c r="B31" s="12">
        <v>27.501266000000001</v>
      </c>
      <c r="C31" s="13">
        <v>27.680434999999999</v>
      </c>
      <c r="D31" s="13">
        <v>27.871832999999999</v>
      </c>
      <c r="E31" s="13">
        <v>28.109691999999999</v>
      </c>
      <c r="F31" s="13">
        <v>28.352976999999999</v>
      </c>
      <c r="G31" s="13">
        <v>28.569495</v>
      </c>
      <c r="H31" s="13">
        <v>28.765125999999999</v>
      </c>
      <c r="I31" s="13">
        <v>28.920802999999999</v>
      </c>
      <c r="J31" s="14">
        <v>29.019998999999999</v>
      </c>
      <c r="K31" s="14">
        <v>29.130118</v>
      </c>
      <c r="L31" s="14">
        <v>29.16883</v>
      </c>
      <c r="M31" s="14">
        <v>29.153494999999999</v>
      </c>
      <c r="N31" s="14">
        <v>29.332286</v>
      </c>
      <c r="O31" s="14">
        <v>29.570938999999999</v>
      </c>
      <c r="P31" s="14">
        <v>29.70872</v>
      </c>
      <c r="Q31" s="14">
        <v>29.714673000000001</v>
      </c>
      <c r="R31" s="14">
        <v>29.842762</v>
      </c>
      <c r="S31" s="14">
        <v>30.027912000000001</v>
      </c>
      <c r="T31" s="14">
        <v>30.251830999999999</v>
      </c>
      <c r="U31" s="14">
        <v>30.274768000000002</v>
      </c>
      <c r="V31" s="14">
        <v>30.387993000000002</v>
      </c>
      <c r="W31" s="14">
        <v>30.497843</v>
      </c>
      <c r="X31" s="14">
        <v>30.633727</v>
      </c>
      <c r="Y31" s="14">
        <v>30.824083999999999</v>
      </c>
      <c r="Z31" s="14">
        <v>30.951934000000001</v>
      </c>
      <c r="AA31" s="14">
        <v>31.025673999999999</v>
      </c>
      <c r="AB31" s="14">
        <v>31.165967999999999</v>
      </c>
      <c r="AC31" s="14">
        <v>31.419851000000001</v>
      </c>
      <c r="AD31" s="22">
        <v>31.466401999999999</v>
      </c>
      <c r="AE31" s="22">
        <v>31.576201000000001</v>
      </c>
      <c r="AF31" s="22">
        <v>31.756869999999999</v>
      </c>
      <c r="AG31" s="22">
        <v>31.729132</v>
      </c>
      <c r="AH31" s="22">
        <v>31.816324999999999</v>
      </c>
      <c r="AI31" s="22">
        <v>31.825665999999998</v>
      </c>
      <c r="AJ31" s="22">
        <v>31.873595000000002</v>
      </c>
      <c r="AK31" s="22">
        <v>31.964953999999999</v>
      </c>
      <c r="AL31" s="22">
        <v>32.003163000000001</v>
      </c>
      <c r="AM31" s="22">
        <v>32.088226768107113</v>
      </c>
      <c r="AN31" s="14">
        <v>32.27082914480301</v>
      </c>
      <c r="AO31" s="14">
        <v>32.247646121818271</v>
      </c>
      <c r="AP31" s="14">
        <v>32.238197549439924</v>
      </c>
      <c r="AQ31" s="14">
        <v>32.478926702144243</v>
      </c>
      <c r="AR31" s="15">
        <v>32.437276096199568</v>
      </c>
      <c r="AS31" s="15">
        <v>32.390726392940877</v>
      </c>
    </row>
    <row r="34" spans="1:45" ht="12.75" customHeight="1" x14ac:dyDescent="0.2">
      <c r="A34" s="47" t="str">
        <f>VLOOKUP("&lt;Zeilentitel_5&gt;",Uebersetzungen!$B$3:$E$331,Uebersetzungen!$B$2+1,FALSE)</f>
        <v>Durchschnittsalter bei der Erstheirat, Frauen</v>
      </c>
    </row>
    <row r="35" spans="1:45" x14ac:dyDescent="0.2">
      <c r="A35" s="47"/>
      <c r="B35" s="7">
        <v>1981</v>
      </c>
      <c r="C35" s="7">
        <v>1982</v>
      </c>
      <c r="D35" s="7">
        <v>1983</v>
      </c>
      <c r="E35" s="7">
        <v>1984</v>
      </c>
      <c r="F35" s="7">
        <v>1985</v>
      </c>
      <c r="G35" s="7">
        <v>1986</v>
      </c>
      <c r="H35" s="7">
        <v>1987</v>
      </c>
      <c r="I35" s="7">
        <v>1988</v>
      </c>
      <c r="J35" s="7">
        <v>1989</v>
      </c>
      <c r="K35" s="7">
        <v>1990</v>
      </c>
      <c r="L35" s="7">
        <v>1991</v>
      </c>
      <c r="M35" s="7">
        <v>1992</v>
      </c>
      <c r="N35" s="7">
        <v>1993</v>
      </c>
      <c r="O35" s="7">
        <v>1994</v>
      </c>
      <c r="P35" s="7">
        <v>1995</v>
      </c>
      <c r="Q35" s="7">
        <v>1996</v>
      </c>
      <c r="R35" s="7">
        <v>1997</v>
      </c>
      <c r="S35" s="7">
        <v>1998</v>
      </c>
      <c r="T35" s="7">
        <v>1999</v>
      </c>
      <c r="U35" s="7">
        <v>2000</v>
      </c>
      <c r="V35" s="7">
        <v>2001</v>
      </c>
      <c r="W35" s="7">
        <v>2002</v>
      </c>
      <c r="X35" s="7">
        <v>2003</v>
      </c>
      <c r="Y35" s="7">
        <v>2004</v>
      </c>
      <c r="Z35" s="7">
        <v>2005</v>
      </c>
      <c r="AA35" s="7">
        <v>2006</v>
      </c>
      <c r="AB35" s="7">
        <v>2007</v>
      </c>
      <c r="AC35" s="7">
        <v>2008</v>
      </c>
      <c r="AD35" s="7">
        <v>2009</v>
      </c>
      <c r="AE35" s="7">
        <v>2010</v>
      </c>
      <c r="AF35" s="7">
        <v>2011</v>
      </c>
      <c r="AG35" s="7">
        <v>2012</v>
      </c>
      <c r="AH35" s="7">
        <v>2013</v>
      </c>
      <c r="AI35" s="7">
        <v>2014</v>
      </c>
      <c r="AJ35" s="7">
        <v>2015</v>
      </c>
      <c r="AK35" s="7">
        <v>2016</v>
      </c>
      <c r="AL35" s="7">
        <v>2017</v>
      </c>
      <c r="AM35" s="7">
        <v>2018</v>
      </c>
      <c r="AN35" s="7">
        <v>2019</v>
      </c>
      <c r="AO35" s="7">
        <v>2020</v>
      </c>
      <c r="AP35" s="7">
        <v>2021</v>
      </c>
      <c r="AQ35" s="7">
        <v>2022</v>
      </c>
      <c r="AR35" s="7">
        <v>2023</v>
      </c>
      <c r="AS35" s="7">
        <v>2024</v>
      </c>
    </row>
    <row r="36" spans="1:45" x14ac:dyDescent="0.2">
      <c r="A36" s="40" t="str">
        <f>VLOOKUP("&lt;ZeilenTitel_1.1&gt;",Uebersetzungen!$B$3:$E$331,Uebersetzungen!$B$2+1,FALSE)</f>
        <v>Graubünden</v>
      </c>
      <c r="B36" s="16">
        <v>25.095455999999999</v>
      </c>
      <c r="C36" s="10">
        <v>25.267223000000001</v>
      </c>
      <c r="D36" s="10">
        <v>25.537085000000001</v>
      </c>
      <c r="E36" s="10">
        <v>25.591218999999999</v>
      </c>
      <c r="F36" s="10">
        <v>25.833836000000002</v>
      </c>
      <c r="G36" s="10">
        <v>25.886386999999999</v>
      </c>
      <c r="H36" s="10">
        <v>26.497512</v>
      </c>
      <c r="I36" s="10">
        <v>26.501714</v>
      </c>
      <c r="J36" s="10">
        <v>26.548190999999999</v>
      </c>
      <c r="K36" s="10">
        <v>26.611252</v>
      </c>
      <c r="L36" s="10">
        <v>26.559982999999999</v>
      </c>
      <c r="M36" s="10">
        <v>26.806684000000001</v>
      </c>
      <c r="N36" s="10">
        <v>26.672267000000002</v>
      </c>
      <c r="O36" s="10">
        <v>26.758538000000001</v>
      </c>
      <c r="P36" s="10">
        <v>27.089931</v>
      </c>
      <c r="Q36" s="10">
        <v>27.134712</v>
      </c>
      <c r="R36" s="10">
        <v>27.409599</v>
      </c>
      <c r="S36" s="10">
        <v>27.594104000000002</v>
      </c>
      <c r="T36" s="10">
        <v>27.449189000000001</v>
      </c>
      <c r="U36" s="10">
        <v>27.883659000000002</v>
      </c>
      <c r="V36" s="10">
        <v>28.311461999999999</v>
      </c>
      <c r="W36" s="10">
        <v>28.364346000000001</v>
      </c>
      <c r="X36" s="10">
        <v>28.297218999999998</v>
      </c>
      <c r="Y36" s="10">
        <v>28.489052999999998</v>
      </c>
      <c r="Z36" s="10">
        <v>29.170659000000001</v>
      </c>
      <c r="AA36" s="10">
        <v>28.774315000000001</v>
      </c>
      <c r="AB36" s="10">
        <v>29.148267000000001</v>
      </c>
      <c r="AC36" s="10">
        <v>29.828040000000001</v>
      </c>
      <c r="AD36" s="21">
        <v>29.926627</v>
      </c>
      <c r="AE36" s="21">
        <v>29.628167000000001</v>
      </c>
      <c r="AF36" s="21">
        <v>30.295497000000001</v>
      </c>
      <c r="AG36" s="21">
        <v>30.055762000000001</v>
      </c>
      <c r="AH36" s="21">
        <v>30.313148999999999</v>
      </c>
      <c r="AI36" s="21">
        <v>30.172049000000001</v>
      </c>
      <c r="AJ36" s="21">
        <v>30.421406999999999</v>
      </c>
      <c r="AK36" s="21">
        <v>30.328949000000001</v>
      </c>
      <c r="AL36" s="21">
        <v>30.801694000000001</v>
      </c>
      <c r="AM36" s="21">
        <v>30.457839253020836</v>
      </c>
      <c r="AN36" s="10">
        <v>30.910459862681339</v>
      </c>
      <c r="AO36" s="10">
        <v>30.472130533269759</v>
      </c>
      <c r="AP36" s="10">
        <v>30.668749944599167</v>
      </c>
      <c r="AQ36" s="10">
        <v>31.193029971600204</v>
      </c>
      <c r="AR36" s="11">
        <v>30.610739918299654</v>
      </c>
      <c r="AS36" s="11">
        <v>30.873935577619974</v>
      </c>
    </row>
    <row r="37" spans="1:45" x14ac:dyDescent="0.2">
      <c r="A37" s="41" t="str">
        <f>VLOOKUP("&lt;ZeilenTitel_1.2&gt;",Uebersetzungen!$B$3:$E$331,Uebersetzungen!$B$2+1,FALSE)</f>
        <v>Schweiz</v>
      </c>
      <c r="B37" s="12">
        <v>25.122464000000001</v>
      </c>
      <c r="C37" s="13">
        <v>25.285805</v>
      </c>
      <c r="D37" s="13">
        <v>25.529432</v>
      </c>
      <c r="E37" s="13">
        <v>25.804397000000002</v>
      </c>
      <c r="F37" s="13">
        <v>26.022262999999999</v>
      </c>
      <c r="G37" s="13">
        <v>26.220981999999999</v>
      </c>
      <c r="H37" s="13">
        <v>26.435421000000002</v>
      </c>
      <c r="I37" s="13">
        <v>26.600935</v>
      </c>
      <c r="J37" s="14">
        <v>26.681134</v>
      </c>
      <c r="K37" s="14">
        <v>26.735444999999999</v>
      </c>
      <c r="L37" s="14">
        <v>26.835165</v>
      </c>
      <c r="M37" s="14">
        <v>26.83775</v>
      </c>
      <c r="N37" s="14">
        <v>26.996865</v>
      </c>
      <c r="O37" s="14">
        <v>27.152324</v>
      </c>
      <c r="P37" s="14">
        <v>27.296050000000001</v>
      </c>
      <c r="Q37" s="14">
        <v>27.260676</v>
      </c>
      <c r="R37" s="14">
        <v>27.445201999999998</v>
      </c>
      <c r="S37" s="14">
        <v>27.616669000000002</v>
      </c>
      <c r="T37" s="14">
        <v>27.701685999999999</v>
      </c>
      <c r="U37" s="14">
        <v>27.850197999999999</v>
      </c>
      <c r="V37" s="14">
        <v>27.966854999999999</v>
      </c>
      <c r="W37" s="14">
        <v>28.142976999999998</v>
      </c>
      <c r="X37" s="14">
        <v>28.351761</v>
      </c>
      <c r="Y37" s="14">
        <v>28.555084999999998</v>
      </c>
      <c r="Z37" s="14">
        <v>28.681668999999999</v>
      </c>
      <c r="AA37" s="14">
        <v>28.715606000000001</v>
      </c>
      <c r="AB37" s="14">
        <v>28.868317000000001</v>
      </c>
      <c r="AC37" s="14">
        <v>29.126038000000001</v>
      </c>
      <c r="AD37" s="22">
        <v>29.175782999999999</v>
      </c>
      <c r="AE37" s="22">
        <v>29.359106000000001</v>
      </c>
      <c r="AF37" s="22">
        <v>29.520886999999998</v>
      </c>
      <c r="AG37" s="22">
        <v>29.450707000000001</v>
      </c>
      <c r="AH37" s="22">
        <v>29.600498000000002</v>
      </c>
      <c r="AI37" s="22">
        <v>29.624701999999999</v>
      </c>
      <c r="AJ37" s="22">
        <v>29.637495000000001</v>
      </c>
      <c r="AK37" s="22">
        <v>29.825847</v>
      </c>
      <c r="AL37" s="22">
        <v>29.865829999999999</v>
      </c>
      <c r="AM37" s="22">
        <v>29.997977358896179</v>
      </c>
      <c r="AN37" s="14">
        <v>30.125073180675557</v>
      </c>
      <c r="AO37" s="14">
        <v>30.232169682196361</v>
      </c>
      <c r="AP37" s="14">
        <v>30.281200488830429</v>
      </c>
      <c r="AQ37" s="14">
        <v>30.449039415913095</v>
      </c>
      <c r="AR37" s="15">
        <v>30.486423226520103</v>
      </c>
      <c r="AS37" s="15">
        <v>30.547887401530424</v>
      </c>
    </row>
    <row r="39" spans="1:45" s="46" customFormat="1" x14ac:dyDescent="0.2">
      <c r="A39" s="45" t="str">
        <f>VLOOKUP("&lt;Legende_1&gt;",Uebersetzungen!$B$3:$E$52,Uebersetzungen!$B$2+1,FALSE)</f>
        <v>*Durchschnittlicher Prozentanteil der ledigen Personen, die im Laufe der Zeit vor dem Erreichen des 50. Altersjahres zum ersten Mal heiraten werden, wenn das altersspezifische Heiratsverhalten in einem bestimmten Kalenderjahr zukünftig nicht mehr ändern würde.</v>
      </c>
    </row>
    <row r="41" spans="1:45" x14ac:dyDescent="0.2">
      <c r="A41" s="1" t="str">
        <f>VLOOKUP("&lt;Quelle_1&gt;",Uebersetzungen!$B$3:$E$52,Uebersetzungen!$B$2+1,FALSE)</f>
        <v>Quelle: BFS (BEVNAT, ESPOP, STATPOP)</v>
      </c>
    </row>
    <row r="42" spans="1:45" x14ac:dyDescent="0.2">
      <c r="A42" s="1" t="str">
        <f>VLOOKUP("&lt;Aktualisierung&gt;",Uebersetzungen!$B$3:$E$52,Uebersetzungen!$B$2+1,FALSE)</f>
        <v>Letztmals aktualisiert am: 25.09.2025</v>
      </c>
    </row>
  </sheetData>
  <sheetProtection sheet="1" objects="1" scenarios="1"/>
  <mergeCells count="7">
    <mergeCell ref="A28:A29"/>
    <mergeCell ref="A34:A35"/>
    <mergeCell ref="A16:A17"/>
    <mergeCell ref="A22:A23"/>
    <mergeCell ref="A7:D7"/>
    <mergeCell ref="A9:G9"/>
    <mergeCell ref="A10:A11"/>
  </mergeCells>
  <pageMargins left="0.70866141732283472" right="0.70866141732283472" top="0.78740157480314965" bottom="0.78740157480314965"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 r:id="rId4" name="Option Button 204">
              <controlPr defaultSize="0" autoFill="0" autoLine="0" autoPict="0">
                <anchor moveWithCells="1">
                  <from>
                    <xdr:col>4</xdr:col>
                    <xdr:colOff>419100</xdr:colOff>
                    <xdr:row>1</xdr:row>
                    <xdr:rowOff>114300</xdr:rowOff>
                  </from>
                  <to>
                    <xdr:col>5</xdr:col>
                    <xdr:colOff>704850</xdr:colOff>
                    <xdr:row>2</xdr:row>
                    <xdr:rowOff>142875</xdr:rowOff>
                  </to>
                </anchor>
              </controlPr>
            </control>
          </mc:Choice>
        </mc:AlternateContent>
        <mc:AlternateContent xmlns:mc="http://schemas.openxmlformats.org/markup-compatibility/2006">
          <mc:Choice Requires="x14">
            <control shapeId="1229" r:id="rId5" name="Option Button 205">
              <controlPr defaultSize="0" autoFill="0" autoLine="0" autoPict="0">
                <anchor moveWithCells="1">
                  <from>
                    <xdr:col>4</xdr:col>
                    <xdr:colOff>419100</xdr:colOff>
                    <xdr:row>2</xdr:row>
                    <xdr:rowOff>104775</xdr:rowOff>
                  </from>
                  <to>
                    <xdr:col>6</xdr:col>
                    <xdr:colOff>304800</xdr:colOff>
                    <xdr:row>3</xdr:row>
                    <xdr:rowOff>114300</xdr:rowOff>
                  </to>
                </anchor>
              </controlPr>
            </control>
          </mc:Choice>
        </mc:AlternateContent>
        <mc:AlternateContent xmlns:mc="http://schemas.openxmlformats.org/markup-compatibility/2006">
          <mc:Choice Requires="x14">
            <control shapeId="1230" r:id="rId6" name="Option Button 206">
              <controlPr defaultSize="0" autoFill="0" autoLine="0" autoPict="0">
                <anchor moveWithCells="1">
                  <from>
                    <xdr:col>4</xdr:col>
                    <xdr:colOff>419100</xdr:colOff>
                    <xdr:row>3</xdr:row>
                    <xdr:rowOff>66675</xdr:rowOff>
                  </from>
                  <to>
                    <xdr:col>5</xdr:col>
                    <xdr:colOff>704850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selection activeCell="H24" sqref="H24"/>
    </sheetView>
  </sheetViews>
  <sheetFormatPr baseColWidth="10" defaultColWidth="12.5703125" defaultRowHeight="12.75" x14ac:dyDescent="0.2"/>
  <cols>
    <col min="1" max="1" width="8.5703125" style="28" bestFit="1" customWidth="1"/>
    <col min="2" max="2" width="17.7109375" style="28" bestFit="1" customWidth="1"/>
    <col min="3" max="3" width="46.7109375" style="28" bestFit="1" customWidth="1"/>
    <col min="4" max="4" width="47.5703125" style="28" bestFit="1" customWidth="1"/>
    <col min="5" max="5" width="47" style="28" bestFit="1" customWidth="1"/>
    <col min="6" max="16384" width="12.5703125" style="28"/>
  </cols>
  <sheetData>
    <row r="1" spans="1:6" x14ac:dyDescent="0.2">
      <c r="A1" s="26" t="s">
        <v>2</v>
      </c>
      <c r="B1" s="26" t="s">
        <v>3</v>
      </c>
      <c r="C1" s="26" t="s">
        <v>4</v>
      </c>
      <c r="D1" s="26" t="s">
        <v>5</v>
      </c>
      <c r="E1" s="26" t="s">
        <v>6</v>
      </c>
      <c r="F1" s="27"/>
    </row>
    <row r="2" spans="1:6" x14ac:dyDescent="0.2">
      <c r="A2" s="29" t="s">
        <v>7</v>
      </c>
      <c r="B2" s="30">
        <v>1</v>
      </c>
      <c r="C2" s="27"/>
      <c r="D2" s="27"/>
      <c r="E2" s="27"/>
      <c r="F2" s="27"/>
    </row>
    <row r="3" spans="1:6" x14ac:dyDescent="0.2">
      <c r="A3" s="29"/>
      <c r="B3" s="28" t="s">
        <v>8</v>
      </c>
      <c r="C3" s="31" t="s">
        <v>9</v>
      </c>
      <c r="D3" s="31" t="s">
        <v>10</v>
      </c>
      <c r="E3" s="31" t="s">
        <v>11</v>
      </c>
      <c r="F3" s="27"/>
    </row>
    <row r="4" spans="1:6" ht="12.75" customHeight="1" x14ac:dyDescent="0.2">
      <c r="A4" s="29" t="s">
        <v>12</v>
      </c>
      <c r="B4" s="32" t="s">
        <v>13</v>
      </c>
      <c r="C4" s="33" t="s">
        <v>40</v>
      </c>
      <c r="D4" s="33" t="s">
        <v>39</v>
      </c>
      <c r="E4" s="33" t="s">
        <v>38</v>
      </c>
      <c r="F4" s="27"/>
    </row>
    <row r="5" spans="1:6" x14ac:dyDescent="0.2">
      <c r="A5" s="29"/>
      <c r="B5" s="28" t="s">
        <v>14</v>
      </c>
      <c r="C5" s="34"/>
      <c r="D5" s="34"/>
      <c r="E5" s="34"/>
      <c r="F5" s="27"/>
    </row>
    <row r="6" spans="1:6" x14ac:dyDescent="0.2">
      <c r="A6" s="29"/>
      <c r="B6" s="29"/>
      <c r="C6" s="35"/>
      <c r="D6" s="35"/>
      <c r="E6" s="35"/>
      <c r="F6" s="27"/>
    </row>
    <row r="7" spans="1:6" x14ac:dyDescent="0.2">
      <c r="A7" s="29"/>
      <c r="B7" s="28" t="s">
        <v>31</v>
      </c>
      <c r="C7" s="34" t="s">
        <v>0</v>
      </c>
      <c r="D7" s="34" t="s">
        <v>23</v>
      </c>
      <c r="E7" s="34" t="s">
        <v>24</v>
      </c>
      <c r="F7" s="27"/>
    </row>
    <row r="8" spans="1:6" x14ac:dyDescent="0.2">
      <c r="A8" s="29"/>
      <c r="B8" s="28" t="s">
        <v>37</v>
      </c>
      <c r="C8" s="34" t="s">
        <v>1</v>
      </c>
      <c r="D8" s="34" t="s">
        <v>36</v>
      </c>
      <c r="E8" s="34" t="s">
        <v>35</v>
      </c>
      <c r="F8" s="27"/>
    </row>
    <row r="9" spans="1:6" x14ac:dyDescent="0.2">
      <c r="A9" s="29"/>
      <c r="B9" s="27"/>
      <c r="C9" s="36"/>
      <c r="D9" s="36"/>
      <c r="E9" s="36"/>
      <c r="F9" s="27"/>
    </row>
    <row r="10" spans="1:6" ht="25.5" x14ac:dyDescent="0.2">
      <c r="A10" s="29" t="s">
        <v>12</v>
      </c>
      <c r="B10" s="28" t="s">
        <v>16</v>
      </c>
      <c r="C10" s="34" t="s">
        <v>41</v>
      </c>
      <c r="D10" s="34" t="s">
        <v>49</v>
      </c>
      <c r="E10" s="34" t="s">
        <v>52</v>
      </c>
      <c r="F10" s="27"/>
    </row>
    <row r="11" spans="1:6" ht="25.5" x14ac:dyDescent="0.2">
      <c r="A11" s="27"/>
      <c r="B11" s="28" t="s">
        <v>17</v>
      </c>
      <c r="C11" s="34" t="s">
        <v>42</v>
      </c>
      <c r="D11" s="34" t="s">
        <v>50</v>
      </c>
      <c r="E11" s="34" t="s">
        <v>55</v>
      </c>
      <c r="F11" s="27"/>
    </row>
    <row r="12" spans="1:6" ht="25.5" x14ac:dyDescent="0.2">
      <c r="A12" s="27"/>
      <c r="B12" s="28" t="s">
        <v>18</v>
      </c>
      <c r="C12" s="34" t="s">
        <v>43</v>
      </c>
      <c r="D12" s="34" t="s">
        <v>51</v>
      </c>
      <c r="E12" s="34" t="s">
        <v>56</v>
      </c>
      <c r="F12" s="27"/>
    </row>
    <row r="13" spans="1:6" x14ac:dyDescent="0.2">
      <c r="A13" s="27"/>
      <c r="B13" s="28" t="s">
        <v>19</v>
      </c>
      <c r="C13" s="34" t="s">
        <v>44</v>
      </c>
      <c r="D13" s="34" t="s">
        <v>47</v>
      </c>
      <c r="E13" s="34" t="s">
        <v>53</v>
      </c>
      <c r="F13" s="27"/>
    </row>
    <row r="14" spans="1:6" x14ac:dyDescent="0.2">
      <c r="A14" s="27"/>
      <c r="B14" s="28" t="s">
        <v>20</v>
      </c>
      <c r="C14" s="34" t="s">
        <v>45</v>
      </c>
      <c r="D14" s="34" t="s">
        <v>48</v>
      </c>
      <c r="E14" s="34" t="s">
        <v>54</v>
      </c>
      <c r="F14" s="27"/>
    </row>
    <row r="15" spans="1:6" x14ac:dyDescent="0.2">
      <c r="A15" s="27"/>
      <c r="B15" s="28" t="s">
        <v>21</v>
      </c>
      <c r="C15" s="34"/>
      <c r="D15" s="34"/>
      <c r="E15" s="34"/>
      <c r="F15" s="27"/>
    </row>
    <row r="16" spans="1:6" x14ac:dyDescent="0.2">
      <c r="A16" s="27"/>
      <c r="B16" s="28" t="s">
        <v>22</v>
      </c>
      <c r="C16" s="34"/>
      <c r="D16" s="34"/>
      <c r="E16" s="34"/>
      <c r="F16" s="27"/>
    </row>
    <row r="17" spans="1:6" x14ac:dyDescent="0.2">
      <c r="A17" s="27"/>
      <c r="B17" s="27"/>
      <c r="C17" s="36"/>
      <c r="D17" s="36"/>
      <c r="E17" s="36"/>
      <c r="F17" s="27"/>
    </row>
    <row r="18" spans="1:6" ht="76.5" x14ac:dyDescent="0.2">
      <c r="A18" s="29"/>
      <c r="B18" s="28" t="s">
        <v>25</v>
      </c>
      <c r="C18" s="34" t="s">
        <v>46</v>
      </c>
      <c r="D18" s="34" t="s">
        <v>58</v>
      </c>
      <c r="E18" s="34" t="s">
        <v>57</v>
      </c>
      <c r="F18" s="27"/>
    </row>
    <row r="19" spans="1:6" x14ac:dyDescent="0.2">
      <c r="A19" s="27"/>
      <c r="B19" s="28" t="s">
        <v>26</v>
      </c>
      <c r="C19" s="34"/>
      <c r="D19" s="34"/>
      <c r="E19" s="37"/>
      <c r="F19" s="27"/>
    </row>
    <row r="20" spans="1:6" x14ac:dyDescent="0.2">
      <c r="A20" s="27"/>
      <c r="B20" s="28" t="s">
        <v>27</v>
      </c>
      <c r="C20" s="34"/>
      <c r="D20" s="34"/>
      <c r="E20" s="34"/>
      <c r="F20" s="27"/>
    </row>
    <row r="21" spans="1:6" x14ac:dyDescent="0.2">
      <c r="A21" s="27"/>
      <c r="B21" s="28" t="s">
        <v>28</v>
      </c>
      <c r="C21" s="34"/>
      <c r="D21" s="34"/>
      <c r="E21" s="34"/>
      <c r="F21" s="27"/>
    </row>
    <row r="22" spans="1:6" x14ac:dyDescent="0.2">
      <c r="A22" s="27"/>
      <c r="B22" s="27"/>
      <c r="C22" s="36"/>
      <c r="D22" s="36"/>
      <c r="E22" s="36"/>
      <c r="F22" s="27"/>
    </row>
    <row r="23" spans="1:6" x14ac:dyDescent="0.2">
      <c r="A23" s="27" t="s">
        <v>15</v>
      </c>
      <c r="B23" s="28" t="s">
        <v>29</v>
      </c>
      <c r="C23" s="34" t="s">
        <v>32</v>
      </c>
      <c r="D23" s="34" t="s">
        <v>33</v>
      </c>
      <c r="E23" s="34" t="s">
        <v>34</v>
      </c>
      <c r="F23" s="27"/>
    </row>
    <row r="24" spans="1:6" x14ac:dyDescent="0.2">
      <c r="A24" s="27" t="s">
        <v>12</v>
      </c>
      <c r="B24" s="38" t="s">
        <v>30</v>
      </c>
      <c r="C24" s="39" t="s">
        <v>59</v>
      </c>
      <c r="D24" s="39" t="s">
        <v>60</v>
      </c>
      <c r="E24" s="39" t="s">
        <v>61</v>
      </c>
      <c r="F24" s="27"/>
    </row>
    <row r="25" spans="1:6" x14ac:dyDescent="0.2">
      <c r="A25" s="27"/>
      <c r="B25" s="27"/>
      <c r="C25" s="36"/>
      <c r="D25" s="36"/>
      <c r="E25" s="36"/>
      <c r="F25" s="27"/>
    </row>
    <row r="26" spans="1:6" x14ac:dyDescent="0.2">
      <c r="A26" s="29"/>
      <c r="B26" s="30"/>
      <c r="C26" s="36"/>
      <c r="D26" s="36"/>
      <c r="E26" s="36"/>
      <c r="F26" s="27"/>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A83D2D9087C0499BBDDADFE9564913" ma:contentTypeVersion="6" ma:contentTypeDescription="Ein neues Dokument erstellen." ma:contentTypeScope="" ma:versionID="1f3af7de7f4500b720d1e69b73bf35ac">
  <xsd:schema xmlns:xsd="http://www.w3.org/2001/XMLSchema" xmlns:xs="http://www.w3.org/2001/XMLSchema" xmlns:p="http://schemas.microsoft.com/office/2006/metadata/properties" xmlns:ns1="http://schemas.microsoft.com/sharepoint/v3" xmlns:ns2="9d1f6504-c754-4527-a358-047ce8521f96" targetNamespace="http://schemas.microsoft.com/office/2006/metadata/properties" ma:root="true" ma:fieldsID="c79055d5800c49357077d70b127ffa6c" ns1:_="" ns2:_="">
    <xsd:import namespace="http://schemas.microsoft.com/sharepoint/v3"/>
    <xsd:import namespace="9d1f6504-c754-4527-a358-047ce8521f96"/>
    <xsd:element name="properties">
      <xsd:complexType>
        <xsd:sequence>
          <xsd:element name="documentManagement">
            <xsd:complexType>
              <xsd:all>
                <xsd:element ref="ns1:PublishingStartDate" minOccurs="0"/>
                <xsd:element ref="ns1:PublishingExpirationDate" minOccurs="0"/>
                <xsd:element ref="ns2:Kategorie" minOccurs="0"/>
                <xsd:element ref="ns2:Benutzerdefinierte_x0020_ID" minOccurs="0"/>
                <xsd:element ref="ns2:Titel_DE" minOccurs="0"/>
                <xsd:element ref="ns2:Titel_RM" minOccurs="0"/>
                <xsd:element ref="ns2:Titel_I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1f6504-c754-4527-a358-047ce8521f96" elementFormDefault="qualified">
    <xsd:import namespace="http://schemas.microsoft.com/office/2006/documentManagement/types"/>
    <xsd:import namespace="http://schemas.microsoft.com/office/infopath/2007/PartnerControls"/>
    <xsd:element name="Kategorie" ma:index="10" nillable="true" ma:displayName="Kategorie" ma:internalName="Kategorie">
      <xsd:simpleType>
        <xsd:restriction base="dms:Text">
          <xsd:maxLength value="255"/>
        </xsd:restriction>
      </xsd:simpleType>
    </xsd:element>
    <xsd:element name="Benutzerdefinierte_x0020_ID" ma:index="11" nillable="true" ma:displayName="Benutzerdefinierte ID" ma:internalName="Benutzerdefinierte_x0020_ID" ma:percentage="FALSE">
      <xsd:simpleType>
        <xsd:restriction base="dms:Number"/>
      </xsd:simpleType>
    </xsd:element>
    <xsd:element name="Titel_DE" ma:index="12" nillable="true" ma:displayName="Titel_DE" ma:internalName="Titel_DE">
      <xsd:simpleType>
        <xsd:restriction base="dms:Text">
          <xsd:maxLength value="255"/>
        </xsd:restriction>
      </xsd:simpleType>
    </xsd:element>
    <xsd:element name="Titel_RM" ma:index="13" nillable="true" ma:displayName="Titel_RM" ma:internalName="Titel_RM">
      <xsd:simpleType>
        <xsd:restriction base="dms:Text">
          <xsd:maxLength value="255"/>
        </xsd:restriction>
      </xsd:simpleType>
    </xsd:element>
    <xsd:element name="Titel_IT" ma:index="14" nillable="true" ma:displayName="Titel_IT" ma:internalName="Titel_I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9d1f6504-c754-4527-a358-047ce8521f96">1016</Benutzerdefinierte_x0020_ID>
    <Titel_RM xmlns="9d1f6504-c754-4527-a358-047ce8521f96">Indicaturs – maridaglias</Titel_RM>
    <Titel_DE xmlns="9d1f6504-c754-4527-a358-047ce8521f96">Indikatoren - Heiraten</Titel_DE>
    <PublishingExpirationDate xmlns="http://schemas.microsoft.com/sharepoint/v3" xsi:nil="true"/>
    <Kategorie xmlns="9d1f6504-c754-4527-a358-047ce8521f96">Bevölkerungsbewegung</Kategorie>
    <PublishingStartDate xmlns="http://schemas.microsoft.com/sharepoint/v3" xsi:nil="true"/>
    <Titel_IT xmlns="9d1f6504-c754-4527-a358-047ce8521f96">Indicatori - matrimoni</Titel_IT>
  </documentManagement>
</p:properties>
</file>

<file path=customXml/itemProps1.xml><?xml version="1.0" encoding="utf-8"?>
<ds:datastoreItem xmlns:ds="http://schemas.openxmlformats.org/officeDocument/2006/customXml" ds:itemID="{DCAB2C31-AC5A-4F77-BED7-F0C50DD2D1D1}"/>
</file>

<file path=customXml/itemProps2.xml><?xml version="1.0" encoding="utf-8"?>
<ds:datastoreItem xmlns:ds="http://schemas.openxmlformats.org/officeDocument/2006/customXml" ds:itemID="{C634B282-2975-4CC3-B1CF-BC262D7D644F}"/>
</file>

<file path=customXml/itemProps3.xml><?xml version="1.0" encoding="utf-8"?>
<ds:datastoreItem xmlns:ds="http://schemas.openxmlformats.org/officeDocument/2006/customXml" ds:itemID="{1E801679-72C6-4E9E-ADDE-B160C9CF53C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Heiraten und Heiratshäufigkeit</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Indikatoren Heiraten</dc:title>
  <dc:creator>Luzius.Stricker@awt.gr.ch</dc:creator>
  <cp:lastModifiedBy>Monstein Urs (AWT GR)</cp:lastModifiedBy>
  <cp:lastPrinted>2010-08-26T14:19:51Z</cp:lastPrinted>
  <dcterms:created xsi:type="dcterms:W3CDTF">2010-08-26T13:30:13Z</dcterms:created>
  <dcterms:modified xsi:type="dcterms:W3CDTF">2025-09-25T10:21:37Z</dcterms:modified>
  <cp:category>BEVNAT;ESPOP;STATPOP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2025-06-19T09:14:37Z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c828fad2-1d57-4243-800b-45fdb0ae40df</vt:lpwstr>
  </property>
  <property fmtid="{D5CDD505-2E9C-101B-9397-08002B2CF9AE}" pid="8" name="MSIP_Label_fbfc5642-2d7f-4e68-9674-ab3e35a89b06_ContentBits">
    <vt:lpwstr>0</vt:lpwstr>
  </property>
  <property fmtid="{D5CDD505-2E9C-101B-9397-08002B2CF9AE}" pid="9" name="ContentTypeId">
    <vt:lpwstr>0x01010095A83D2D9087C0499BBDDADFE9564913</vt:lpwstr>
  </property>
</Properties>
</file>